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стр.1_Разд.1" sheetId="1" r:id="rId1"/>
    <sheet name="стр.1_Разд.1 (2)" sheetId="2" r:id="rId2"/>
    <sheet name="стр.2_3_Разд.2" sheetId="3" r:id="rId3"/>
    <sheet name="стр.4_5_Разд.3" sheetId="4" r:id="rId4"/>
  </sheets>
  <definedNames>
    <definedName name="_xlnm.Print_Area" localSheetId="1">'стр.1_Разд.1 (2)'!$A$1:$DA$28</definedName>
    <definedName name="_xlnm.Print_Area" localSheetId="2">'стр.2_3_Разд.2'!$A$1:$DA$112</definedName>
    <definedName name="_xlnm.Print_Area" localSheetId="3">'стр.4_5_Разд.3'!$A$1:$DA$75</definedName>
  </definedNames>
  <calcPr fullCalcOnLoad="1"/>
</workbook>
</file>

<file path=xl/sharedStrings.xml><?xml version="1.0" encoding="utf-8"?>
<sst xmlns="http://schemas.openxmlformats.org/spreadsheetml/2006/main" count="379" uniqueCount="224">
  <si>
    <t>Виды деятельности в соответствии с учредительными документами (уставами)</t>
  </si>
  <si>
    <t>основные виды деятельности</t>
  </si>
  <si>
    <t>иные виды деятельности</t>
  </si>
  <si>
    <t>наименование</t>
  </si>
  <si>
    <t>Примечание</t>
  </si>
  <si>
    <t>№
п/п</t>
  </si>
  <si>
    <t>Таблица № 2</t>
  </si>
  <si>
    <t>Свидетельство
о государственной регистрации</t>
  </si>
  <si>
    <t>Свидетельство
о постановке на учет
в налоговом органе</t>
  </si>
  <si>
    <t>Документы
о регистрации в иных органах</t>
  </si>
  <si>
    <t>Таблица № 3</t>
  </si>
  <si>
    <t>Администрация</t>
  </si>
  <si>
    <t>Квалифи-
кация</t>
  </si>
  <si>
    <t>Штатная численность работников учреждения на начало года</t>
  </si>
  <si>
    <t>Штатная численность работников учреждения на конец года</t>
  </si>
  <si>
    <t>Причины изменения</t>
  </si>
  <si>
    <t>Среднеспи-сочная численность работников учреждения за отчетный период</t>
  </si>
  <si>
    <t>Средняя заработная плата работников учреждения за отчетный период</t>
  </si>
  <si>
    <t>Специалисты</t>
  </si>
  <si>
    <t>Обслуживающий персонал</t>
  </si>
  <si>
    <t>Итого:</t>
  </si>
  <si>
    <t>Раздел 2. Результат деятельности учреждения</t>
  </si>
  <si>
    <t>Таблица № 4</t>
  </si>
  <si>
    <t>Нефинансовые активы
на начало года</t>
  </si>
  <si>
    <t>сумма</t>
  </si>
  <si>
    <t>Основные средства</t>
  </si>
  <si>
    <t>Нематериальные активы</t>
  </si>
  <si>
    <t>Вложения
в нефинансовые активы</t>
  </si>
  <si>
    <t>Прочие нефинансовые активы</t>
  </si>
  <si>
    <t>Нефинансовые активы
на конец года</t>
  </si>
  <si>
    <t>Отклонение</t>
  </si>
  <si>
    <t>Отклонение
%</t>
  </si>
  <si>
    <t>Причины изменения показателей</t>
  </si>
  <si>
    <t>+</t>
  </si>
  <si>
    <t>-</t>
  </si>
  <si>
    <t>Таблица № 5</t>
  </si>
  <si>
    <t>Суммы выставленных требований в возмещение ущерба</t>
  </si>
  <si>
    <t>недостачи</t>
  </si>
  <si>
    <t>хищения</t>
  </si>
  <si>
    <t>порча материальных ценностей</t>
  </si>
  <si>
    <t>материальных ценностей</t>
  </si>
  <si>
    <t>денежных средств</t>
  </si>
  <si>
    <t>Таблица № 6</t>
  </si>
  <si>
    <t>Дебиторская задолженность</t>
  </si>
  <si>
    <t>%</t>
  </si>
  <si>
    <t>на начало года</t>
  </si>
  <si>
    <t>на конец года</t>
  </si>
  <si>
    <t>Причины образования дебиторской задолженности, нереальной
к взысканию</t>
  </si>
  <si>
    <t>Таблица № 7</t>
  </si>
  <si>
    <t>Кредиторская задолженность</t>
  </si>
  <si>
    <t>Причины образования просроченной кредиторской задолженности</t>
  </si>
  <si>
    <t>просроченная
задолженность</t>
  </si>
  <si>
    <t>Таблица № 9</t>
  </si>
  <si>
    <t>Таблица № 8</t>
  </si>
  <si>
    <t>Итого</t>
  </si>
  <si>
    <t>Суммы доходов, полученных учреждением</t>
  </si>
  <si>
    <t>Тариф (цена) на платные услуги (работы)</t>
  </si>
  <si>
    <t>Наименование показателя (платной услуги, работы)</t>
  </si>
  <si>
    <t>Код дохода
по бюджетной классификации</t>
  </si>
  <si>
    <t>Количество потребителей услуг (работ)</t>
  </si>
  <si>
    <t>Количество
жалоб потребителей</t>
  </si>
  <si>
    <t>Принятые меры
по результатам рассмотрения жалоб</t>
  </si>
  <si>
    <t>Таблица № 10</t>
  </si>
  <si>
    <t>Наименование показателя (дохода)</t>
  </si>
  <si>
    <t>Поступления, согласно плану финансово-хозяйственной деятельности</t>
  </si>
  <si>
    <t>Кассовые поступления (с учетом возвратов)</t>
  </si>
  <si>
    <t>Неиспол-
ненные поступ-
ления</t>
  </si>
  <si>
    <t>средства
в пути</t>
  </si>
  <si>
    <t>итого</t>
  </si>
  <si>
    <t>Таблица № 11</t>
  </si>
  <si>
    <t>Наименование показателя (расхода)</t>
  </si>
  <si>
    <t>Кассовые выплаты (с учетом восстановленных средств)</t>
  </si>
  <si>
    <t>Раздел 3. Об использовании имущества, закрепленного за учреждением</t>
  </si>
  <si>
    <t>Таблица № 12</t>
  </si>
  <si>
    <t>Остаточная стоимость недвижимого имущества, находящегося у учреждения на праве оперативного управления</t>
  </si>
  <si>
    <t>всего</t>
  </si>
  <si>
    <t>в том числе</t>
  </si>
  <si>
    <t>переданного в безвозмездное пользование</t>
  </si>
  <si>
    <t>переданного в аренду</t>
  </si>
  <si>
    <t>Таблица № 13</t>
  </si>
  <si>
    <t>Целевое назначение (использование) объектов недвижимого имущества *</t>
  </si>
  <si>
    <t>на
конец года</t>
  </si>
  <si>
    <t>на
начало года</t>
  </si>
  <si>
    <t>Количество объектов недвижимого имущества, находящегося
у учреждения
на праве оперативного управления</t>
  </si>
  <si>
    <t>общая площадь, переданная
в безвозмездное пользование</t>
  </si>
  <si>
    <t>1 - Административного назначения здания (сооружения, помещения);</t>
  </si>
  <si>
    <t>2 - Производственного назначения здания (сооружения, помещения);</t>
  </si>
  <si>
    <t>3 - Складского назначения здания (сооружения, помещения);</t>
  </si>
  <si>
    <t>4 - Культурно-оздоровительного назначения здания (сооружения, помещения);</t>
  </si>
  <si>
    <t>5 - Общехозяйственного (технического, вспомогательного) назначения здания (сооружения, помещения);</t>
  </si>
  <si>
    <t>Таблица № 14</t>
  </si>
  <si>
    <t>Остаточная стоимость движимого имущества, находящегося у учреждения на праве оперативного управления</t>
  </si>
  <si>
    <t>особо ценное</t>
  </si>
  <si>
    <t>переданное в безвозмездное пользование</t>
  </si>
  <si>
    <t>Таблица № 15</t>
  </si>
  <si>
    <t>недвижимое имущество</t>
  </si>
  <si>
    <t>движимое имущество</t>
  </si>
  <si>
    <t>в том числе особо ценное</t>
  </si>
  <si>
    <t>Объем средств, полученных в отчетном году от распоряжения имуществом, находящимся у учреждения на праве оперативного управления</t>
  </si>
  <si>
    <t>Таблица № 16</t>
  </si>
  <si>
    <t>Остаточная стоимость приобретенного имущества в отчетном году</t>
  </si>
  <si>
    <t>приобретенного за счет выделенных средств (бюджет)</t>
  </si>
  <si>
    <t>количество</t>
  </si>
  <si>
    <t>приобретенного за счет доходов, полученных
от оказания платных услуг (работ)</t>
  </si>
  <si>
    <t>Общая площадь объектов недвижимого имущества, находящегося у учреждения на праве оперативного управления</t>
  </si>
  <si>
    <t>общая площадь, переданная
в аренду</t>
  </si>
  <si>
    <t>Код дохода по бюд-жетной классифи-кации</t>
  </si>
  <si>
    <t xml:space="preserve"> Итого</t>
  </si>
  <si>
    <t>в том числе нереальная
к взысканию</t>
  </si>
  <si>
    <t>I
квар-тал</t>
  </si>
  <si>
    <t>II
квар-тал</t>
  </si>
  <si>
    <t>III
квар-тал</t>
  </si>
  <si>
    <t>IV
квар-тал</t>
  </si>
  <si>
    <t>Выплаты согласно плану финансово-хозяйственной деятельности</t>
  </si>
  <si>
    <t>6 - Иного назначения здания (сооружения, помещения).</t>
  </si>
  <si>
    <t>Структура согласно Штатному расписанию</t>
  </si>
  <si>
    <r>
      <t xml:space="preserve">Решение о </t>
    </r>
    <r>
      <rPr>
        <u val="single"/>
        <sz val="10"/>
        <rFont val="Times New Roman"/>
        <family val="1"/>
      </rPr>
      <t>создании</t>
    </r>
    <r>
      <rPr>
        <sz val="10"/>
        <rFont val="Times New Roman"/>
        <family val="1"/>
      </rPr>
      <t>, реорганизации
и изменении типа учреждения</t>
    </r>
  </si>
  <si>
    <t>Образовательные услуги, предусмотренные государственными образовательными стандартами, сверх установленных государственных заданий</t>
  </si>
  <si>
    <t>Предоставление общежития</t>
  </si>
  <si>
    <t>Аренда помещений</t>
  </si>
  <si>
    <t>Прочие услуги</t>
  </si>
  <si>
    <t>Код дохода по бюджетной классификации</t>
  </si>
  <si>
    <t>Субсидии на иные цели</t>
  </si>
  <si>
    <t>Субсидии на выполнение государственного (муниципального) задания</t>
  </si>
  <si>
    <t>Доходы от оказания платных услуг (работ)</t>
  </si>
  <si>
    <t>Образовательные услуги, не предусмотренные государственными образовательными стандартами (доп.профессиональное образование, повышение квалификации для специалистов, обучение на подготовительных курсах)</t>
  </si>
  <si>
    <t>№п/п</t>
  </si>
  <si>
    <t>услуги, которые оказываются потребителям за плату</t>
  </si>
  <si>
    <t>Раздел 1.Общие сведения об учреждении</t>
  </si>
  <si>
    <t>Таблица №1</t>
  </si>
  <si>
    <t xml:space="preserve">ректор </t>
  </si>
  <si>
    <t>проректор</t>
  </si>
  <si>
    <t>директор филиала</t>
  </si>
  <si>
    <t>деканы факультетов</t>
  </si>
  <si>
    <t>заведующие кафедрами</t>
  </si>
  <si>
    <t>профессора</t>
  </si>
  <si>
    <t>доценты</t>
  </si>
  <si>
    <t>старшие преподаватели</t>
  </si>
  <si>
    <t>преподаватели, ассистенты</t>
  </si>
  <si>
    <t>инженерно-технический персонал</t>
  </si>
  <si>
    <t>административно-хозяйственный персонал</t>
  </si>
  <si>
    <t>производственный персонал</t>
  </si>
  <si>
    <t>учебно-вспомогательный персонал</t>
  </si>
  <si>
    <t>обслуживающий персонал</t>
  </si>
  <si>
    <t>Производственного назначения здания (сооружения, помещения)</t>
  </si>
  <si>
    <t>Складского назначения здания (сооружения, помещения)</t>
  </si>
  <si>
    <t>Культурно-оздоровительного назначения здания (сооружения, помещения)</t>
  </si>
  <si>
    <t>Бюджетные инвестиции</t>
  </si>
  <si>
    <t>Доходы от аренды активов</t>
  </si>
  <si>
    <t>300</t>
  </si>
  <si>
    <t>340</t>
  </si>
  <si>
    <t>180</t>
  </si>
  <si>
    <t>130</t>
  </si>
  <si>
    <t>120</t>
  </si>
  <si>
    <t>через финансовые органы</t>
  </si>
  <si>
    <t>через банковские счета</t>
  </si>
  <si>
    <t>Неисполненные выплаты</t>
  </si>
  <si>
    <t xml:space="preserve">             </t>
  </si>
  <si>
    <t xml:space="preserve">Отчет о результатах деятельности                                                                                                                                                                                                      бюджетного учреждения                                                                                                                                                                             подведомственного Федеральному агентству связи и об использовании                                                                       закрепленного за ним федерального имущества                                                                                                                                                           </t>
  </si>
  <si>
    <t>140</t>
  </si>
  <si>
    <t>Доходы от штрафов, пеней, иных сумм принудительного изъятия</t>
  </si>
  <si>
    <t>440</t>
  </si>
  <si>
    <t>Суммы принудительного  изъятия</t>
  </si>
  <si>
    <t>Доходы от выбытия материальных запасов</t>
  </si>
  <si>
    <t>Вид</t>
  </si>
  <si>
    <t>Расходы на выплаты персоналу бюджетных учреждений</t>
  </si>
  <si>
    <t>в том числе:</t>
  </si>
  <si>
    <t>Фонд оплаты труда ччреждений</t>
  </si>
  <si>
    <t>в том числе выплаты стимулирующего характера педагогическим работникам</t>
  </si>
  <si>
    <t>Иные выплаты персоналу учреждений, за исключением ФОТ</t>
  </si>
  <si>
    <t>Иные выплаты, за исключением ФОТ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</si>
  <si>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</si>
  <si>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</si>
  <si>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</si>
  <si>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</si>
  <si>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</si>
  <si>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</si>
  <si>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</si>
  <si>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Стипендия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</si>
  <si>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</si>
  <si>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</si>
  <si>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</si>
  <si>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</si>
  <si>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</si>
  <si>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</si>
  <si>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</si>
  <si>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</si>
  <si>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113</t>
  </si>
  <si>
    <t>119</t>
  </si>
  <si>
    <t>240</t>
  </si>
  <si>
    <t>241</t>
  </si>
  <si>
    <t>243</t>
  </si>
  <si>
    <t>244</t>
  </si>
  <si>
    <t>321</t>
  </si>
  <si>
    <t>830</t>
  </si>
  <si>
    <t>831</t>
  </si>
  <si>
    <t>850</t>
  </si>
  <si>
    <t>851</t>
  </si>
  <si>
    <t>852</t>
  </si>
  <si>
    <t>853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</si>
  <si>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</si>
  <si>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 xml:space="preserve">                                 за 2019 год.</t>
  </si>
  <si>
    <t>осуществление образовательной деятельности</t>
  </si>
  <si>
    <t>предоставление общежития</t>
  </si>
  <si>
    <t>осуществление дополнительного образования</t>
  </si>
  <si>
    <t>дополнительно образования детей и взрослых; дополнительное профессиональное образование.</t>
  </si>
  <si>
    <t>аренда помещений</t>
  </si>
  <si>
    <t xml:space="preserve">Основан в 1930 На основании приказа Госкомсвязи России от 29.06.1998 г. № 109 Архангельский электротехникум связи преобразован в Архангельский колледж телекоммуникаций Санкт-Петербургского государственного университета телекоммуникаций (АКТ СПГУТ)
На основании приказа Государственного комитета Российской Федерации по телекоммуникациям от 31.07.1999 года № 29 создан филиал СП ГУТ в г. Архангельске на базе Архангельского колледжа телекоммуникаций СПГУТ с наименованием «Архангельский колледж телекоммуникаций (филиал) Санкт-Петербургского государственного университета телекоммуникаций»
На основании приказа Министерства Российской Федерации по связи и информатизации № 130 от 10.11.2003 года «Архангельскому колледжу телекоммуникаций (филиалу) Санкт – Петербургского государственного университета телекоммуникаций» установлено наименование: «Архангельский колледж телекоммуникаций (филиал) Санкт-Петербургского государственного университета телекоммуникаций им. проф. М.А. Бонч – Бруевича».
На основании приказа Федерального агентства связи от 01.06.2011 года № 143 Архангельский колледж телекоммуникаций (филиал) Санкт – Петербургского государственного университета телекоммуникаций им. проф. М.А. Бонч – Бруевича переименован в Архангельский колледж телекоммуникаций (филиал) федерального государственного образовательного бюджетного учреждения высшего профессионального образования «Санкт - Петербургский государственный университет телекоммуникаций им.проф. М.А. Бонч-Бруевича».
На основании приказа Федерального агентства связи от 04.08.2015 № 189 Архангельский колледж телекоммуникаций (филиал) федерального государственного образовательного бюджетного учреждения высшего профессионального образования «Санкт-Петербургский государственный университет телекоммуникаций им. проф. М.А. Бонч-Бруевича» 4 февраля 2016 года переименован в Архангельский колледж телекоммуникаций (филиал) федерального государственного бюджетного образовательного учреждения высшего образования «Санкт-Петербургский государственный университет телекоммуникаций им. проф. М.А. Бонч-Бруевича».
</t>
  </si>
  <si>
    <t>Свидетельство
о внеении записи в ЕГРЮЛ от 23.10.2002 серия 78 № 004013893   ОГРН 1027809197635</t>
  </si>
  <si>
    <t>Свидетельство о постановке на учет в налоговом органе серия 78 № 008309085   ИНН/КПП  7808004760/290102001</t>
  </si>
  <si>
    <t xml:space="preserve"> ФОМС- рег.номер 110000600097086,    ПФ РФ - рег.номер 039-002-088539, ФСС РФ - рег.номер 7810000140/2900024092</t>
  </si>
  <si>
    <t>Иные доходы(расходы,уменьшающие доходы НДС, прибыль)</t>
  </si>
  <si>
    <t xml:space="preserve">Административного назначения здания (сооружения, помещения). Здание учебного и лабораторного корпусов колледжа, по адресу: 
г. Архангельск, ул. Папанина, д.24. </t>
  </si>
  <si>
    <t>Общехозяйственного (технического, вспомогательного) назначения здания (сооружения, помещения). Здание гаража, по адресу:
г. Архангельск, ул. Воронина, д.32, 
корп.1, стр. 2</t>
  </si>
  <si>
    <t>5.1</t>
  </si>
  <si>
    <t>Общехозяйственного (технического, вспомогательного) назначения здания (сооружения, помещения). Здание столовой, по адресу:
г. Архангельск, 
ул. Воронина, д.30, корп.5.</t>
  </si>
  <si>
    <t xml:space="preserve">Иного назначения здания (сооружения, помещения). Здание общежития №1, по адресу:
г. Архангельск, 
ул. Воронина, д.30, корп.3. </t>
  </si>
  <si>
    <t>6.1</t>
  </si>
  <si>
    <t>Иного назначения здания (сооружения, помещения).  Здание общежития №2, по адресу: 
г. Архангельск, ул. Папанина, д.26.</t>
  </si>
  <si>
    <t>педагогические  работники</t>
  </si>
  <si>
    <t>Увольнение</t>
  </si>
  <si>
    <t>Прием на работу</t>
  </si>
  <si>
    <t xml:space="preserve">В том числе приобретено СПбГУТ для АКТ </t>
  </si>
  <si>
    <t>Поздно выставлены акты на оказанные услуги, недостаточно средств на оплату счетов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</si>
</sst>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_р_._-;\-* #,##0_р_._-;_-* &quot;-&quot;??_р_._-;_-@_-"/>
    <numFmt numFmtId="175" formatCode="_-* #,##0.0_р_._-;\-* #,##0.0_р_._-;_-* &quot;-&quot;??_р_._-;_-@_-"/>
    <numFmt numFmtId="176" formatCode="#,##0&quot;р.&quot;"/>
    <numFmt numFmtId="177" formatCode="#,##0.00_ ;\-#,##0.00\ 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5" fillId="0" borderId="0" xfId="0" applyFont="1" applyAlignment="1">
      <alignment vertical="justify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2" fillId="0" borderId="10" xfId="0" applyFont="1" applyBorder="1" applyAlignment="1">
      <alignment horizontal="left" vertical="justify"/>
    </xf>
    <xf numFmtId="0" fontId="2" fillId="0" borderId="10" xfId="0" applyNumberFormat="1" applyFont="1" applyBorder="1" applyAlignment="1">
      <alignment vertical="justify"/>
    </xf>
    <xf numFmtId="0" fontId="2" fillId="0" borderId="10" xfId="0" applyNumberFormat="1" applyFont="1" applyBorder="1" applyAlignment="1">
      <alignment horizontal="left" vertical="justify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justify"/>
    </xf>
    <xf numFmtId="0" fontId="5" fillId="0" borderId="11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justify" wrapText="1"/>
    </xf>
    <xf numFmtId="0" fontId="5" fillId="0" borderId="13" xfId="0" applyFont="1" applyBorder="1" applyAlignment="1">
      <alignment vertical="justify"/>
    </xf>
    <xf numFmtId="0" fontId="5" fillId="0" borderId="11" xfId="0" applyFont="1" applyBorder="1" applyAlignment="1">
      <alignment vertical="justify"/>
    </xf>
    <xf numFmtId="0" fontId="5" fillId="0" borderId="13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11" fillId="0" borderId="0" xfId="0" applyFont="1" applyFill="1" applyAlignment="1">
      <alignment horizontal="left"/>
    </xf>
    <xf numFmtId="0" fontId="5" fillId="0" borderId="14" xfId="0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justify"/>
    </xf>
    <xf numFmtId="0" fontId="5" fillId="0" borderId="15" xfId="0" applyFont="1" applyBorder="1" applyAlignment="1">
      <alignment vertical="justify" wrapText="1"/>
    </xf>
    <xf numFmtId="0" fontId="5" fillId="0" borderId="16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5" fillId="0" borderId="17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4" fontId="5" fillId="32" borderId="18" xfId="0" applyNumberFormat="1" applyFont="1" applyFill="1" applyBorder="1" applyAlignment="1">
      <alignment horizontal="right" vertical="center" indent="1"/>
    </xf>
    <xf numFmtId="4" fontId="5" fillId="32" borderId="19" xfId="0" applyNumberFormat="1" applyFont="1" applyFill="1" applyBorder="1" applyAlignment="1">
      <alignment horizontal="right" vertical="center" indent="1"/>
    </xf>
    <xf numFmtId="4" fontId="5" fillId="32" borderId="20" xfId="0" applyNumberFormat="1" applyFont="1" applyFill="1" applyBorder="1" applyAlignment="1">
      <alignment horizontal="right" vertical="center" indent="1"/>
    </xf>
    <xf numFmtId="4" fontId="5" fillId="32" borderId="10" xfId="0" applyNumberFormat="1" applyFont="1" applyFill="1" applyBorder="1" applyAlignment="1">
      <alignment horizontal="right" vertical="center" indent="1"/>
    </xf>
    <xf numFmtId="4" fontId="5" fillId="32" borderId="11" xfId="0" applyNumberFormat="1" applyFont="1" applyFill="1" applyBorder="1" applyAlignment="1">
      <alignment horizontal="right" vertical="center" indent="1"/>
    </xf>
    <xf numFmtId="0" fontId="9" fillId="32" borderId="10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/>
    </xf>
    <xf numFmtId="0" fontId="9" fillId="32" borderId="11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top"/>
    </xf>
    <xf numFmtId="0" fontId="9" fillId="32" borderId="18" xfId="0" applyFont="1" applyFill="1" applyBorder="1" applyAlignment="1">
      <alignment horizontal="center" vertical="top"/>
    </xf>
    <xf numFmtId="0" fontId="9" fillId="32" borderId="19" xfId="0" applyFont="1" applyFill="1" applyBorder="1" applyAlignment="1">
      <alignment horizontal="center" vertical="top"/>
    </xf>
    <xf numFmtId="0" fontId="9" fillId="32" borderId="21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33" borderId="24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4" fillId="0" borderId="26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left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32" borderId="31" xfId="0" applyFont="1" applyFill="1" applyBorder="1" applyAlignment="1">
      <alignment horizontal="center" vertical="top"/>
    </xf>
    <xf numFmtId="0" fontId="0" fillId="32" borderId="0" xfId="0" applyFont="1" applyFill="1" applyBorder="1" applyAlignment="1">
      <alignment horizontal="center" vertical="top"/>
    </xf>
    <xf numFmtId="0" fontId="0" fillId="32" borderId="32" xfId="0" applyFont="1" applyFill="1" applyBorder="1" applyAlignment="1">
      <alignment horizontal="center" vertical="top"/>
    </xf>
    <xf numFmtId="0" fontId="0" fillId="32" borderId="31" xfId="0" applyFont="1" applyFill="1" applyBorder="1" applyAlignment="1">
      <alignment horizontal="center" vertical="top"/>
    </xf>
    <xf numFmtId="0" fontId="0" fillId="32" borderId="33" xfId="0" applyFont="1" applyFill="1" applyBorder="1" applyAlignment="1">
      <alignment horizontal="center" vertical="top"/>
    </xf>
    <xf numFmtId="0" fontId="0" fillId="32" borderId="34" xfId="0" applyFont="1" applyFill="1" applyBorder="1" applyAlignment="1">
      <alignment horizontal="center" vertical="top"/>
    </xf>
    <xf numFmtId="0" fontId="0" fillId="32" borderId="35" xfId="0" applyFont="1" applyFill="1" applyBorder="1" applyAlignment="1">
      <alignment horizontal="center" vertical="top"/>
    </xf>
    <xf numFmtId="0" fontId="5" fillId="32" borderId="36" xfId="0" applyFont="1" applyFill="1" applyBorder="1" applyAlignment="1">
      <alignment horizontal="center" vertical="top"/>
    </xf>
    <xf numFmtId="0" fontId="0" fillId="32" borderId="37" xfId="0" applyFont="1" applyFill="1" applyBorder="1" applyAlignment="1">
      <alignment horizontal="center" vertical="top"/>
    </xf>
    <xf numFmtId="0" fontId="0" fillId="32" borderId="38" xfId="0" applyFont="1" applyFill="1" applyBorder="1" applyAlignment="1">
      <alignment horizontal="center" vertical="top"/>
    </xf>
    <xf numFmtId="0" fontId="5" fillId="32" borderId="29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top"/>
    </xf>
    <xf numFmtId="0" fontId="5" fillId="32" borderId="38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0" fontId="5" fillId="32" borderId="32" xfId="0" applyFont="1" applyFill="1" applyBorder="1" applyAlignment="1">
      <alignment horizontal="center" vertical="top"/>
    </xf>
    <xf numFmtId="0" fontId="5" fillId="32" borderId="33" xfId="0" applyFont="1" applyFill="1" applyBorder="1" applyAlignment="1">
      <alignment horizontal="center" vertical="top"/>
    </xf>
    <xf numFmtId="0" fontId="5" fillId="32" borderId="34" xfId="0" applyFont="1" applyFill="1" applyBorder="1" applyAlignment="1">
      <alignment horizontal="center" vertical="top"/>
    </xf>
    <xf numFmtId="0" fontId="5" fillId="32" borderId="35" xfId="0" applyFont="1" applyFill="1" applyBorder="1" applyAlignment="1">
      <alignment horizontal="center" vertical="top"/>
    </xf>
    <xf numFmtId="0" fontId="5" fillId="32" borderId="39" xfId="0" applyFont="1" applyFill="1" applyBorder="1" applyAlignment="1">
      <alignment horizontal="center" vertical="top" wrapText="1"/>
    </xf>
    <xf numFmtId="0" fontId="5" fillId="32" borderId="37" xfId="0" applyFont="1" applyFill="1" applyBorder="1" applyAlignment="1">
      <alignment horizontal="center" vertical="top" wrapText="1"/>
    </xf>
    <xf numFmtId="0" fontId="5" fillId="32" borderId="38" xfId="0" applyFont="1" applyFill="1" applyBorder="1" applyAlignment="1">
      <alignment horizontal="center" vertical="top" wrapText="1"/>
    </xf>
    <xf numFmtId="0" fontId="5" fillId="32" borderId="4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32" xfId="0" applyFont="1" applyFill="1" applyBorder="1" applyAlignment="1">
      <alignment horizontal="center" vertical="top" wrapText="1"/>
    </xf>
    <xf numFmtId="0" fontId="5" fillId="32" borderId="41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5" fillId="32" borderId="42" xfId="0" applyFont="1" applyFill="1" applyBorder="1" applyAlignment="1">
      <alignment horizontal="center" vertical="top"/>
    </xf>
    <xf numFmtId="0" fontId="5" fillId="32" borderId="27" xfId="0" applyFont="1" applyFill="1" applyBorder="1" applyAlignment="1">
      <alignment horizontal="center" vertical="top"/>
    </xf>
    <xf numFmtId="0" fontId="5" fillId="32" borderId="28" xfId="0" applyFont="1" applyFill="1" applyBorder="1" applyAlignment="1">
      <alignment horizontal="center" vertical="top"/>
    </xf>
    <xf numFmtId="0" fontId="5" fillId="32" borderId="24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 wrapText="1"/>
    </xf>
    <xf numFmtId="4" fontId="5" fillId="32" borderId="24" xfId="0" applyNumberFormat="1" applyFont="1" applyFill="1" applyBorder="1" applyAlignment="1">
      <alignment horizontal="right" vertical="center" indent="1"/>
    </xf>
    <xf numFmtId="4" fontId="5" fillId="32" borderId="25" xfId="0" applyNumberFormat="1" applyFont="1" applyFill="1" applyBorder="1" applyAlignment="1">
      <alignment horizontal="right" vertical="center" indent="1"/>
    </xf>
    <xf numFmtId="1" fontId="5" fillId="32" borderId="10" xfId="0" applyNumberFormat="1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0" fillId="32" borderId="4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32" xfId="0" applyFont="1" applyFill="1" applyBorder="1" applyAlignment="1">
      <alignment horizontal="center" vertical="top" wrapText="1"/>
    </xf>
    <xf numFmtId="0" fontId="0" fillId="32" borderId="41" xfId="0" applyFont="1" applyFill="1" applyBorder="1" applyAlignment="1">
      <alignment horizontal="center" vertical="top" wrapText="1"/>
    </xf>
    <xf numFmtId="0" fontId="0" fillId="32" borderId="34" xfId="0" applyFont="1" applyFill="1" applyBorder="1" applyAlignment="1">
      <alignment horizontal="center" vertical="top" wrapText="1"/>
    </xf>
    <xf numFmtId="0" fontId="0" fillId="32" borderId="35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" fontId="12" fillId="0" borderId="18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8" xfId="59" applyNumberFormat="1" applyFont="1" applyFill="1" applyBorder="1" applyAlignment="1">
      <alignment horizontal="center" vertical="center"/>
    </xf>
    <xf numFmtId="4" fontId="5" fillId="0" borderId="19" xfId="59" applyNumberFormat="1" applyFont="1" applyFill="1" applyBorder="1" applyAlignment="1">
      <alignment horizontal="center" vertical="center"/>
    </xf>
    <xf numFmtId="4" fontId="5" fillId="0" borderId="21" xfId="59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/>
    </xf>
    <xf numFmtId="4" fontId="5" fillId="32" borderId="18" xfId="0" applyNumberFormat="1" applyFont="1" applyFill="1" applyBorder="1" applyAlignment="1">
      <alignment horizontal="center" vertical="center"/>
    </xf>
    <xf numFmtId="4" fontId="5" fillId="32" borderId="19" xfId="0" applyNumberFormat="1" applyFont="1" applyFill="1" applyBorder="1" applyAlignment="1">
      <alignment horizontal="center" vertical="center"/>
    </xf>
    <xf numFmtId="4" fontId="5" fillId="32" borderId="21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4" fontId="9" fillId="0" borderId="18" xfId="59" applyNumberFormat="1" applyFont="1" applyFill="1" applyBorder="1" applyAlignment="1">
      <alignment horizontal="center" vertical="center"/>
    </xf>
    <xf numFmtId="4" fontId="9" fillId="0" borderId="19" xfId="59" applyNumberFormat="1" applyFont="1" applyFill="1" applyBorder="1" applyAlignment="1">
      <alignment horizontal="center" vertical="center"/>
    </xf>
    <xf numFmtId="4" fontId="9" fillId="0" borderId="21" xfId="59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" fontId="12" fillId="0" borderId="18" xfId="59" applyNumberFormat="1" applyFont="1" applyFill="1" applyBorder="1" applyAlignment="1">
      <alignment horizontal="center" vertical="center"/>
    </xf>
    <xf numFmtId="4" fontId="12" fillId="0" borderId="19" xfId="59" applyNumberFormat="1" applyFont="1" applyFill="1" applyBorder="1" applyAlignment="1">
      <alignment horizontal="center" vertical="center"/>
    </xf>
    <xf numFmtId="4" fontId="12" fillId="0" borderId="21" xfId="59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3" fontId="5" fillId="0" borderId="18" xfId="59" applyNumberFormat="1" applyFont="1" applyFill="1" applyBorder="1" applyAlignment="1">
      <alignment horizontal="center" vertical="center"/>
    </xf>
    <xf numFmtId="3" fontId="5" fillId="0" borderId="19" xfId="59" applyNumberFormat="1" applyFont="1" applyFill="1" applyBorder="1" applyAlignment="1">
      <alignment horizontal="center" vertical="center"/>
    </xf>
    <xf numFmtId="3" fontId="5" fillId="0" borderId="21" xfId="59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/>
    </xf>
    <xf numFmtId="173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top"/>
    </xf>
    <xf numFmtId="0" fontId="5" fillId="32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4" fontId="5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" fontId="5" fillId="32" borderId="18" xfId="0" applyNumberFormat="1" applyFont="1" applyFill="1" applyBorder="1" applyAlignment="1">
      <alignment horizontal="center" vertical="center" wrapText="1"/>
    </xf>
    <xf numFmtId="4" fontId="5" fillId="32" borderId="19" xfId="0" applyNumberFormat="1" applyFont="1" applyFill="1" applyBorder="1" applyAlignment="1">
      <alignment horizontal="center" vertical="center" wrapText="1"/>
    </xf>
    <xf numFmtId="4" fontId="5" fillId="32" borderId="20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3" fontId="5" fillId="32" borderId="24" xfId="0" applyNumberFormat="1" applyFont="1" applyFill="1" applyBorder="1" applyAlignment="1">
      <alignment horizontal="center" vertical="center"/>
    </xf>
    <xf numFmtId="3" fontId="5" fillId="32" borderId="26" xfId="0" applyNumberFormat="1" applyFont="1" applyFill="1" applyBorder="1" applyAlignment="1">
      <alignment horizontal="center" vertical="center"/>
    </xf>
    <xf numFmtId="3" fontId="5" fillId="32" borderId="27" xfId="0" applyNumberFormat="1" applyFont="1" applyFill="1" applyBorder="1" applyAlignment="1">
      <alignment horizontal="center" vertical="center"/>
    </xf>
    <xf numFmtId="3" fontId="5" fillId="32" borderId="28" xfId="0" applyNumberFormat="1" applyFont="1" applyFill="1" applyBorder="1" applyAlignment="1">
      <alignment horizontal="center" vertical="center"/>
    </xf>
    <xf numFmtId="4" fontId="5" fillId="32" borderId="26" xfId="0" applyNumberFormat="1" applyFont="1" applyFill="1" applyBorder="1" applyAlignment="1">
      <alignment horizontal="center" vertical="center" wrapText="1"/>
    </xf>
    <xf numFmtId="4" fontId="5" fillId="32" borderId="27" xfId="0" applyNumberFormat="1" applyFont="1" applyFill="1" applyBorder="1" applyAlignment="1">
      <alignment horizontal="center" vertical="center" wrapText="1"/>
    </xf>
    <xf numFmtId="4" fontId="5" fillId="32" borderId="28" xfId="0" applyNumberFormat="1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top"/>
    </xf>
    <xf numFmtId="0" fontId="5" fillId="32" borderId="19" xfId="0" applyFont="1" applyFill="1" applyBorder="1" applyAlignment="1">
      <alignment horizontal="center" vertical="top"/>
    </xf>
    <xf numFmtId="0" fontId="5" fillId="32" borderId="21" xfId="0" applyFont="1" applyFill="1" applyBorder="1" applyAlignment="1">
      <alignment horizontal="center" vertical="top"/>
    </xf>
    <xf numFmtId="173" fontId="5" fillId="0" borderId="24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/>
    </xf>
    <xf numFmtId="4" fontId="5" fillId="32" borderId="24" xfId="0" applyNumberFormat="1" applyFont="1" applyFill="1" applyBorder="1" applyAlignment="1">
      <alignment horizontal="center" vertical="top" wrapText="1"/>
    </xf>
    <xf numFmtId="4" fontId="5" fillId="32" borderId="25" xfId="0" applyNumberFormat="1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32" borderId="1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32" borderId="52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32" borderId="44" xfId="0" applyFont="1" applyFill="1" applyBorder="1" applyAlignment="1">
      <alignment horizontal="center" vertical="top" wrapText="1"/>
    </xf>
    <xf numFmtId="0" fontId="5" fillId="32" borderId="45" xfId="0" applyFont="1" applyFill="1" applyBorder="1" applyAlignment="1">
      <alignment horizontal="center" vertical="top" wrapText="1"/>
    </xf>
    <xf numFmtId="0" fontId="5" fillId="32" borderId="46" xfId="0" applyFont="1" applyFill="1" applyBorder="1" applyAlignment="1">
      <alignment horizontal="center" vertical="top" wrapText="1"/>
    </xf>
    <xf numFmtId="0" fontId="5" fillId="32" borderId="48" xfId="0" applyFont="1" applyFill="1" applyBorder="1" applyAlignment="1">
      <alignment horizontal="center" vertical="top" wrapText="1"/>
    </xf>
    <xf numFmtId="0" fontId="5" fillId="32" borderId="4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50" xfId="0" applyFont="1" applyFill="1" applyBorder="1" applyAlignment="1">
      <alignment horizontal="center" vertical="top" wrapText="1"/>
    </xf>
    <xf numFmtId="0" fontId="5" fillId="32" borderId="51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center"/>
    </xf>
    <xf numFmtId="3" fontId="12" fillId="0" borderId="18" xfId="59" applyNumberFormat="1" applyFont="1" applyFill="1" applyBorder="1" applyAlignment="1">
      <alignment horizontal="center" vertical="center"/>
    </xf>
    <xf numFmtId="3" fontId="12" fillId="0" borderId="19" xfId="59" applyNumberFormat="1" applyFont="1" applyFill="1" applyBorder="1" applyAlignment="1">
      <alignment horizontal="center" vertical="center"/>
    </xf>
    <xf numFmtId="3" fontId="12" fillId="0" borderId="21" xfId="59" applyNumberFormat="1" applyFont="1" applyFill="1" applyBorder="1" applyAlignment="1">
      <alignment horizontal="center" vertical="center"/>
    </xf>
    <xf numFmtId="177" fontId="12" fillId="0" borderId="18" xfId="59" applyNumberFormat="1" applyFont="1" applyFill="1" applyBorder="1" applyAlignment="1">
      <alignment horizontal="center" vertical="center"/>
    </xf>
    <xf numFmtId="177" fontId="12" fillId="0" borderId="19" xfId="59" applyNumberFormat="1" applyFont="1" applyFill="1" applyBorder="1" applyAlignment="1">
      <alignment horizontal="center" vertical="center"/>
    </xf>
    <xf numFmtId="177" fontId="12" fillId="0" borderId="21" xfId="59" applyNumberFormat="1" applyFont="1" applyFill="1" applyBorder="1" applyAlignment="1">
      <alignment horizontal="center" vertical="center"/>
    </xf>
    <xf numFmtId="177" fontId="5" fillId="0" borderId="18" xfId="59" applyNumberFormat="1" applyFont="1" applyFill="1" applyBorder="1" applyAlignment="1">
      <alignment horizontal="center" vertical="center"/>
    </xf>
    <xf numFmtId="177" fontId="5" fillId="0" borderId="19" xfId="59" applyNumberFormat="1" applyFont="1" applyFill="1" applyBorder="1" applyAlignment="1">
      <alignment horizontal="center" vertical="center"/>
    </xf>
    <xf numFmtId="177" fontId="5" fillId="0" borderId="21" xfId="59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4" fontId="50" fillId="0" borderId="24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top" wrapText="1"/>
    </xf>
    <xf numFmtId="3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4" fontId="50" fillId="0" borderId="25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" fontId="5" fillId="32" borderId="26" xfId="0" applyNumberFormat="1" applyFont="1" applyFill="1" applyBorder="1" applyAlignment="1">
      <alignment horizontal="center" vertical="center"/>
    </xf>
    <xf numFmtId="4" fontId="5" fillId="32" borderId="27" xfId="0" applyNumberFormat="1" applyFont="1" applyFill="1" applyBorder="1" applyAlignment="1">
      <alignment horizontal="center" vertical="center"/>
    </xf>
    <xf numFmtId="4" fontId="5" fillId="32" borderId="28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3" fontId="13" fillId="0" borderId="24" xfId="0" applyNumberFormat="1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172" fontId="5" fillId="32" borderId="10" xfId="0" applyNumberFormat="1" applyFont="1" applyFill="1" applyBorder="1" applyAlignment="1">
      <alignment horizontal="center" vertical="center"/>
    </xf>
    <xf numFmtId="172" fontId="5" fillId="32" borderId="11" xfId="0" applyNumberFormat="1" applyFont="1" applyFill="1" applyBorder="1" applyAlignment="1">
      <alignment horizontal="center" vertical="center"/>
    </xf>
    <xf numFmtId="173" fontId="5" fillId="32" borderId="11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vertical="center"/>
    </xf>
    <xf numFmtId="4" fontId="5" fillId="32" borderId="24" xfId="0" applyNumberFormat="1" applyFont="1" applyFill="1" applyBorder="1" applyAlignment="1">
      <alignment horizontal="center" vertical="center"/>
    </xf>
    <xf numFmtId="4" fontId="5" fillId="32" borderId="25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top"/>
    </xf>
    <xf numFmtId="4" fontId="5" fillId="34" borderId="24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173" fontId="5" fillId="32" borderId="18" xfId="0" applyNumberFormat="1" applyFont="1" applyFill="1" applyBorder="1" applyAlignment="1">
      <alignment horizontal="center" vertical="center"/>
    </xf>
    <xf numFmtId="173" fontId="5" fillId="32" borderId="19" xfId="0" applyNumberFormat="1" applyFont="1" applyFill="1" applyBorder="1" applyAlignment="1">
      <alignment horizontal="center" vertical="center"/>
    </xf>
    <xf numFmtId="173" fontId="5" fillId="32" borderId="21" xfId="0" applyNumberFormat="1" applyFont="1" applyFill="1" applyBorder="1" applyAlignment="1">
      <alignment horizontal="center" vertical="center"/>
    </xf>
    <xf numFmtId="172" fontId="5" fillId="32" borderId="18" xfId="0" applyNumberFormat="1" applyFont="1" applyFill="1" applyBorder="1" applyAlignment="1">
      <alignment horizontal="center" vertical="center"/>
    </xf>
    <xf numFmtId="172" fontId="5" fillId="32" borderId="19" xfId="0" applyNumberFormat="1" applyFont="1" applyFill="1" applyBorder="1" applyAlignment="1">
      <alignment horizontal="center" vertical="center"/>
    </xf>
    <xf numFmtId="172" fontId="5" fillId="32" borderId="21" xfId="0" applyNumberFormat="1" applyFont="1" applyFill="1" applyBorder="1" applyAlignment="1">
      <alignment horizontal="center" vertical="center"/>
    </xf>
    <xf numFmtId="172" fontId="0" fillId="32" borderId="19" xfId="0" applyNumberFormat="1" applyFill="1" applyBorder="1" applyAlignment="1">
      <alignment horizontal="center" vertical="center"/>
    </xf>
    <xf numFmtId="172" fontId="0" fillId="32" borderId="20" xfId="0" applyNumberForma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43" xfId="0" applyFont="1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173" fontId="5" fillId="32" borderId="24" xfId="0" applyNumberFormat="1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173" fontId="5" fillId="32" borderId="25" xfId="0" applyNumberFormat="1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00390625" style="7" customWidth="1"/>
    <col min="2" max="2" width="28.00390625" style="7" customWidth="1"/>
    <col min="3" max="3" width="61.875" style="7" customWidth="1"/>
    <col min="4" max="4" width="16.25390625" style="7" customWidth="1"/>
    <col min="5" max="5" width="17.25390625" style="7" customWidth="1"/>
    <col min="6" max="6" width="19.875" style="7" customWidth="1"/>
    <col min="7" max="16384" width="9.125" style="7" customWidth="1"/>
  </cols>
  <sheetData>
    <row r="2" spans="2:6" ht="96.75" customHeight="1">
      <c r="B2" s="37" t="s">
        <v>158</v>
      </c>
      <c r="C2" s="37"/>
      <c r="D2" s="37"/>
      <c r="E2" s="37"/>
      <c r="F2" s="37"/>
    </row>
    <row r="3" ht="18.75">
      <c r="C3" s="25" t="s">
        <v>201</v>
      </c>
    </row>
    <row r="4" spans="3:5" ht="20.25" customHeight="1">
      <c r="C4" s="35" t="s">
        <v>128</v>
      </c>
      <c r="D4" s="35"/>
      <c r="E4" s="35"/>
    </row>
    <row r="5" spans="3:5" ht="15.75" customHeight="1">
      <c r="C5" s="36" t="s">
        <v>129</v>
      </c>
      <c r="D5" s="36"/>
      <c r="E5" s="36"/>
    </row>
    <row r="6" ht="13.5" thickBot="1"/>
    <row r="7" spans="1:6" ht="12.75">
      <c r="A7" s="38" t="s">
        <v>126</v>
      </c>
      <c r="B7" s="41" t="s">
        <v>0</v>
      </c>
      <c r="C7" s="41"/>
      <c r="D7" s="41"/>
      <c r="E7" s="41"/>
      <c r="F7" s="33" t="s">
        <v>4</v>
      </c>
    </row>
    <row r="8" spans="1:6" ht="12.75">
      <c r="A8" s="39"/>
      <c r="B8" s="42" t="s">
        <v>1</v>
      </c>
      <c r="C8" s="42"/>
      <c r="D8" s="42" t="s">
        <v>2</v>
      </c>
      <c r="E8" s="42"/>
      <c r="F8" s="34"/>
    </row>
    <row r="9" spans="1:6" ht="49.5" customHeight="1">
      <c r="A9" s="40"/>
      <c r="B9" s="8" t="s">
        <v>3</v>
      </c>
      <c r="C9" s="8" t="s">
        <v>127</v>
      </c>
      <c r="D9" s="8" t="s">
        <v>3</v>
      </c>
      <c r="E9" s="8" t="s">
        <v>127</v>
      </c>
      <c r="F9" s="34"/>
    </row>
    <row r="10" spans="1:6" ht="12" customHeight="1">
      <c r="A10" s="27">
        <v>1</v>
      </c>
      <c r="B10" s="8">
        <v>2</v>
      </c>
      <c r="C10" s="8">
        <v>3</v>
      </c>
      <c r="D10" s="8">
        <v>4</v>
      </c>
      <c r="E10" s="8">
        <v>5</v>
      </c>
      <c r="F10" s="26">
        <v>6</v>
      </c>
    </row>
    <row r="11" spans="1:6" s="9" customFormat="1" ht="37.5" customHeight="1">
      <c r="A11" s="28">
        <v>1</v>
      </c>
      <c r="B11" s="20" t="s">
        <v>202</v>
      </c>
      <c r="C11" s="21" t="s">
        <v>117</v>
      </c>
      <c r="D11" s="10" t="s">
        <v>203</v>
      </c>
      <c r="E11" s="10" t="s">
        <v>203</v>
      </c>
      <c r="F11" s="29"/>
    </row>
    <row r="12" spans="1:6" ht="33" customHeight="1">
      <c r="A12" s="30">
        <v>2</v>
      </c>
      <c r="B12" s="20" t="s">
        <v>204</v>
      </c>
      <c r="C12" s="22" t="s">
        <v>205</v>
      </c>
      <c r="D12" s="11" t="s">
        <v>206</v>
      </c>
      <c r="E12" s="11" t="s">
        <v>206</v>
      </c>
      <c r="F12" s="31"/>
    </row>
  </sheetData>
  <sheetProtection/>
  <mergeCells count="8">
    <mergeCell ref="F7:F9"/>
    <mergeCell ref="C4:E4"/>
    <mergeCell ref="C5:E5"/>
    <mergeCell ref="B2:F2"/>
    <mergeCell ref="A7:A9"/>
    <mergeCell ref="B7:E7"/>
    <mergeCell ref="B8:C8"/>
    <mergeCell ref="D8:E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27"/>
  <sheetViews>
    <sheetView zoomScaleSheetLayoutView="100" zoomScalePageLayoutView="0" workbookViewId="0" topLeftCell="A7">
      <selection activeCell="CO14" sqref="CO14:DA27"/>
    </sheetView>
  </sheetViews>
  <sheetFormatPr defaultColWidth="0.875" defaultRowHeight="12.75"/>
  <cols>
    <col min="1" max="25" width="0.875" style="1" customWidth="1"/>
    <col min="26" max="26" width="11.875" style="1" customWidth="1"/>
    <col min="27" max="29" width="0.875" style="1" customWidth="1"/>
    <col min="30" max="30" width="11.25390625" style="1" customWidth="1"/>
    <col min="31" max="46" width="0.875" style="1" customWidth="1"/>
    <col min="47" max="47" width="12.625" style="1" customWidth="1"/>
    <col min="48" max="50" width="0.875" style="1" customWidth="1"/>
    <col min="51" max="51" width="0.12890625" style="1" customWidth="1"/>
    <col min="52" max="52" width="0.74609375" style="1" hidden="1" customWidth="1"/>
    <col min="53" max="54" width="0.875" style="1" hidden="1" customWidth="1"/>
    <col min="55" max="62" width="0.875" style="1" customWidth="1"/>
    <col min="63" max="63" width="1.625" style="1" customWidth="1"/>
    <col min="64" max="74" width="0.875" style="1" customWidth="1"/>
    <col min="75" max="75" width="0.6171875" style="1" customWidth="1"/>
    <col min="76" max="76" width="0.875" style="1" hidden="1" customWidth="1"/>
    <col min="77" max="77" width="0.37109375" style="1" hidden="1" customWidth="1"/>
    <col min="78" max="78" width="2.00390625" style="1" customWidth="1"/>
    <col min="79" max="113" width="0.875" style="1" customWidth="1"/>
    <col min="114" max="16384" width="0.875" style="1" customWidth="1"/>
  </cols>
  <sheetData>
    <row r="1" ht="7.5" customHeight="1"/>
    <row r="2" spans="1:105" ht="15">
      <c r="A2" s="76" t="s">
        <v>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</row>
    <row r="3" ht="7.5" customHeight="1" thickBot="1"/>
    <row r="4" spans="1:105" s="4" customFormat="1" ht="54" customHeight="1">
      <c r="A4" s="80" t="s">
        <v>5</v>
      </c>
      <c r="B4" s="68"/>
      <c r="C4" s="68"/>
      <c r="D4" s="68"/>
      <c r="E4" s="68"/>
      <c r="F4" s="68"/>
      <c r="G4" s="68" t="s">
        <v>116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 t="s">
        <v>7</v>
      </c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 t="s">
        <v>8</v>
      </c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 t="s">
        <v>9</v>
      </c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72"/>
    </row>
    <row r="5" spans="1:105" s="3" customFormat="1" ht="12.75">
      <c r="A5" s="81">
        <v>1</v>
      </c>
      <c r="B5" s="69"/>
      <c r="C5" s="69"/>
      <c r="D5" s="69"/>
      <c r="E5" s="69"/>
      <c r="F5" s="69"/>
      <c r="G5" s="69">
        <v>2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>
        <v>3</v>
      </c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>
        <v>4</v>
      </c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>
        <v>5</v>
      </c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73"/>
    </row>
    <row r="6" spans="1:105" s="2" customFormat="1" ht="272.25" customHeight="1" thickBot="1">
      <c r="A6" s="82"/>
      <c r="B6" s="83"/>
      <c r="C6" s="83"/>
      <c r="D6" s="83"/>
      <c r="E6" s="83"/>
      <c r="F6" s="83"/>
      <c r="G6" s="77" t="s">
        <v>207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  <c r="AE6" s="70" t="s">
        <v>208</v>
      </c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0" t="s">
        <v>209</v>
      </c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4" t="s">
        <v>210</v>
      </c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5"/>
    </row>
    <row r="7" ht="7.5" customHeight="1"/>
    <row r="8" spans="1:105" ht="15">
      <c r="A8" s="76" t="s">
        <v>10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</row>
    <row r="9" ht="7.5" customHeight="1" thickBot="1"/>
    <row r="10" spans="1:105" s="4" customFormat="1" ht="102" customHeight="1">
      <c r="A10" s="94" t="s">
        <v>5</v>
      </c>
      <c r="B10" s="56"/>
      <c r="C10" s="56"/>
      <c r="D10" s="56"/>
      <c r="E10" s="56"/>
      <c r="F10" s="56"/>
      <c r="G10" s="61" t="s">
        <v>115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56" t="s">
        <v>12</v>
      </c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 t="s">
        <v>13</v>
      </c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 t="s">
        <v>14</v>
      </c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63" t="s">
        <v>15</v>
      </c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56" t="s">
        <v>16</v>
      </c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 t="s">
        <v>17</v>
      </c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7"/>
    </row>
    <row r="11" spans="1:105" s="3" customFormat="1" ht="12.75">
      <c r="A11" s="64">
        <v>1</v>
      </c>
      <c r="B11" s="58"/>
      <c r="C11" s="58"/>
      <c r="D11" s="58"/>
      <c r="E11" s="58"/>
      <c r="F11" s="58"/>
      <c r="G11" s="65">
        <v>2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7"/>
      <c r="Y11" s="58">
        <v>3</v>
      </c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>
        <v>4</v>
      </c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>
        <v>5</v>
      </c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48">
        <v>6</v>
      </c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58">
        <v>7</v>
      </c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>
        <v>8</v>
      </c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9"/>
    </row>
    <row r="12" spans="1:105" s="2" customFormat="1" ht="12.75" customHeight="1">
      <c r="A12" s="91">
        <v>1</v>
      </c>
      <c r="B12" s="92"/>
      <c r="C12" s="92"/>
      <c r="D12" s="92"/>
      <c r="E12" s="92"/>
      <c r="F12" s="93"/>
      <c r="G12" s="103" t="s">
        <v>11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  <c r="Y12" s="55" t="s">
        <v>130</v>
      </c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2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  <c r="AY12" s="52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4"/>
      <c r="BL12" s="49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1"/>
      <c r="CB12" s="52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4"/>
      <c r="CO12" s="43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5"/>
    </row>
    <row r="13" spans="1:105" s="2" customFormat="1" ht="12.75" customHeight="1">
      <c r="A13" s="87"/>
      <c r="B13" s="85"/>
      <c r="C13" s="85"/>
      <c r="D13" s="85"/>
      <c r="E13" s="85"/>
      <c r="F13" s="86"/>
      <c r="G13" s="122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55" t="s">
        <v>131</v>
      </c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2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4"/>
      <c r="AY13" s="52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4"/>
      <c r="BL13" s="49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1"/>
      <c r="CB13" s="52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4"/>
      <c r="CO13" s="43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5"/>
    </row>
    <row r="14" spans="1:105" s="2" customFormat="1" ht="27" customHeight="1">
      <c r="A14" s="87"/>
      <c r="B14" s="85"/>
      <c r="C14" s="85"/>
      <c r="D14" s="85"/>
      <c r="E14" s="85"/>
      <c r="F14" s="86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4"/>
      <c r="Y14" s="49" t="s">
        <v>132</v>
      </c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1"/>
      <c r="AL14" s="55">
        <v>1</v>
      </c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>
        <v>1</v>
      </c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55">
        <v>1</v>
      </c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46">
        <v>132572.8</v>
      </c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7"/>
    </row>
    <row r="15" spans="1:105" s="2" customFormat="1" ht="23.25" customHeight="1">
      <c r="A15" s="88"/>
      <c r="B15" s="89"/>
      <c r="C15" s="89"/>
      <c r="D15" s="89"/>
      <c r="E15" s="89"/>
      <c r="F15" s="90"/>
      <c r="G15" s="12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7"/>
      <c r="Y15" s="49" t="s">
        <v>133</v>
      </c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1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7"/>
    </row>
    <row r="16" spans="1:105" ht="19.5" customHeight="1">
      <c r="A16" s="84">
        <v>2</v>
      </c>
      <c r="B16" s="85"/>
      <c r="C16" s="85"/>
      <c r="D16" s="85"/>
      <c r="E16" s="85"/>
      <c r="F16" s="86"/>
      <c r="G16" s="106" t="s">
        <v>18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/>
      <c r="Y16" s="49" t="s">
        <v>134</v>
      </c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1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</row>
    <row r="17" spans="1:105" ht="21" customHeight="1">
      <c r="A17" s="87"/>
      <c r="B17" s="85"/>
      <c r="C17" s="85"/>
      <c r="D17" s="85"/>
      <c r="E17" s="85"/>
      <c r="F17" s="86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4"/>
      <c r="Y17" s="55" t="s">
        <v>135</v>
      </c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</row>
    <row r="18" spans="1:105" ht="20.25" customHeight="1">
      <c r="A18" s="87"/>
      <c r="B18" s="85"/>
      <c r="C18" s="85"/>
      <c r="D18" s="85"/>
      <c r="E18" s="85"/>
      <c r="F18" s="86"/>
      <c r="G18" s="122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4"/>
      <c r="Y18" s="60" t="s">
        <v>136</v>
      </c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  <row r="19" spans="1:105" ht="21.75" customHeight="1">
      <c r="A19" s="87"/>
      <c r="B19" s="85"/>
      <c r="C19" s="85"/>
      <c r="D19" s="85"/>
      <c r="E19" s="85"/>
      <c r="F19" s="86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4"/>
      <c r="Y19" s="60" t="s">
        <v>137</v>
      </c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7"/>
    </row>
    <row r="20" spans="1:105" ht="23.25" customHeight="1">
      <c r="A20" s="87"/>
      <c r="B20" s="85"/>
      <c r="C20" s="85"/>
      <c r="D20" s="85"/>
      <c r="E20" s="85"/>
      <c r="F20" s="86"/>
      <c r="G20" s="122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4"/>
      <c r="Y20" s="60" t="s">
        <v>138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55">
        <v>54</v>
      </c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>
        <v>53</v>
      </c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95" t="s">
        <v>220</v>
      </c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55">
        <v>53</v>
      </c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46">
        <v>41427.41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</row>
    <row r="21" spans="1:105" ht="21.75" customHeight="1">
      <c r="A21" s="87"/>
      <c r="B21" s="85"/>
      <c r="C21" s="85"/>
      <c r="D21" s="85"/>
      <c r="E21" s="85"/>
      <c r="F21" s="86"/>
      <c r="G21" s="122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Y21" s="60" t="s">
        <v>219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55">
        <v>4</v>
      </c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>
        <v>4</v>
      </c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55">
        <v>4</v>
      </c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46">
        <v>35320.83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</row>
    <row r="22" spans="1:105" ht="24.75" customHeight="1">
      <c r="A22" s="88"/>
      <c r="B22" s="89"/>
      <c r="C22" s="89"/>
      <c r="D22" s="89"/>
      <c r="E22" s="89"/>
      <c r="F22" s="90"/>
      <c r="G22" s="125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60" t="s">
        <v>139</v>
      </c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55">
        <v>11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>
        <v>13</v>
      </c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95" t="s">
        <v>221</v>
      </c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55">
        <v>12</v>
      </c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46">
        <v>22001.94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</row>
    <row r="23" spans="1:105" ht="24" customHeight="1">
      <c r="A23" s="91">
        <v>3</v>
      </c>
      <c r="B23" s="96"/>
      <c r="C23" s="96"/>
      <c r="D23" s="96"/>
      <c r="E23" s="96"/>
      <c r="F23" s="97"/>
      <c r="G23" s="103" t="s">
        <v>19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5"/>
      <c r="Y23" s="60" t="s">
        <v>140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55">
        <v>16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>
        <v>15</v>
      </c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95" t="s">
        <v>220</v>
      </c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55">
        <v>15</v>
      </c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46">
        <v>41223.74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</row>
    <row r="24" spans="1:105" ht="24.75" customHeight="1">
      <c r="A24" s="84"/>
      <c r="B24" s="98"/>
      <c r="C24" s="98"/>
      <c r="D24" s="98"/>
      <c r="E24" s="98"/>
      <c r="F24" s="99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8"/>
      <c r="Y24" s="60" t="s">
        <v>141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55">
        <v>18</v>
      </c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>
        <v>18</v>
      </c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55">
        <v>12</v>
      </c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46">
        <v>20148.47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</row>
    <row r="25" spans="1:105" ht="21.75" customHeight="1">
      <c r="A25" s="84"/>
      <c r="B25" s="98"/>
      <c r="C25" s="98"/>
      <c r="D25" s="98"/>
      <c r="E25" s="98"/>
      <c r="F25" s="99"/>
      <c r="G25" s="106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8"/>
      <c r="Y25" s="60" t="s">
        <v>142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55">
        <v>11</v>
      </c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>
        <v>11</v>
      </c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55">
        <v>8</v>
      </c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46">
        <v>19549.19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</row>
    <row r="26" spans="1:105" ht="24.75" customHeight="1">
      <c r="A26" s="100"/>
      <c r="B26" s="101"/>
      <c r="C26" s="101"/>
      <c r="D26" s="101"/>
      <c r="E26" s="101"/>
      <c r="F26" s="102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1"/>
      <c r="Y26" s="60" t="s">
        <v>143</v>
      </c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55">
        <v>38</v>
      </c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>
        <v>38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55">
        <v>37</v>
      </c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46">
        <v>19505.81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</row>
    <row r="27" spans="1:105" ht="15.75" thickBot="1">
      <c r="A27" s="112" t="s">
        <v>20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4"/>
      <c r="AL27" s="115">
        <v>153</v>
      </c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>
        <v>153</v>
      </c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5">
        <f>SUM(CB14:CB26)</f>
        <v>142</v>
      </c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7">
        <v>33486.7</v>
      </c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8"/>
    </row>
  </sheetData>
  <sheetProtection/>
  <mergeCells count="135">
    <mergeCell ref="CB16:CN16"/>
    <mergeCell ref="CB15:CN15"/>
    <mergeCell ref="G12:X15"/>
    <mergeCell ref="G16:X22"/>
    <mergeCell ref="Y18:AK18"/>
    <mergeCell ref="AL18:AX18"/>
    <mergeCell ref="Y22:AK22"/>
    <mergeCell ref="AL16:AX16"/>
    <mergeCell ref="BL15:CA15"/>
    <mergeCell ref="Y14:AK14"/>
    <mergeCell ref="CO16:DA16"/>
    <mergeCell ref="Y17:AK17"/>
    <mergeCell ref="AL17:AX17"/>
    <mergeCell ref="AY17:BK17"/>
    <mergeCell ref="BL17:CA17"/>
    <mergeCell ref="CB17:CN17"/>
    <mergeCell ref="CO17:DA17"/>
    <mergeCell ref="AY16:BK16"/>
    <mergeCell ref="BL16:CA16"/>
    <mergeCell ref="Y16:AK16"/>
    <mergeCell ref="CO22:DA22"/>
    <mergeCell ref="AY20:BK20"/>
    <mergeCell ref="BL20:CA20"/>
    <mergeCell ref="CB18:CN18"/>
    <mergeCell ref="CO18:DA18"/>
    <mergeCell ref="AY19:BK19"/>
    <mergeCell ref="BL19:CA19"/>
    <mergeCell ref="CB19:CN19"/>
    <mergeCell ref="CO19:DA19"/>
    <mergeCell ref="AY18:BK18"/>
    <mergeCell ref="CO20:DA20"/>
    <mergeCell ref="CO21:DA21"/>
    <mergeCell ref="CB23:CN23"/>
    <mergeCell ref="CB27:CN27"/>
    <mergeCell ref="CO27:DA27"/>
    <mergeCell ref="CB26:CN26"/>
    <mergeCell ref="CO26:DA26"/>
    <mergeCell ref="CO23:DA23"/>
    <mergeCell ref="CB21:CN21"/>
    <mergeCell ref="CB22:CN22"/>
    <mergeCell ref="AL26:AX26"/>
    <mergeCell ref="AY26:BK26"/>
    <mergeCell ref="BL26:CA26"/>
    <mergeCell ref="CB20:CN20"/>
    <mergeCell ref="AY21:BK21"/>
    <mergeCell ref="BL21:CA21"/>
    <mergeCell ref="BL22:CA22"/>
    <mergeCell ref="AL22:AX22"/>
    <mergeCell ref="AL20:AX20"/>
    <mergeCell ref="AL21:AX21"/>
    <mergeCell ref="BL24:CA24"/>
    <mergeCell ref="CB24:CN24"/>
    <mergeCell ref="CO24:DA24"/>
    <mergeCell ref="A27:AK27"/>
    <mergeCell ref="AL27:AX27"/>
    <mergeCell ref="AY27:BK27"/>
    <mergeCell ref="BL27:CA27"/>
    <mergeCell ref="CB25:CN25"/>
    <mergeCell ref="CO25:DA25"/>
    <mergeCell ref="Y26:AK26"/>
    <mergeCell ref="A2:DA2"/>
    <mergeCell ref="Y25:AK25"/>
    <mergeCell ref="AL25:AX25"/>
    <mergeCell ref="AY25:BK25"/>
    <mergeCell ref="BL25:CA25"/>
    <mergeCell ref="A23:F26"/>
    <mergeCell ref="G23:X26"/>
    <mergeCell ref="Y24:AK24"/>
    <mergeCell ref="AL24:AX24"/>
    <mergeCell ref="AY24:BK24"/>
    <mergeCell ref="BL23:CA23"/>
    <mergeCell ref="Y23:AK23"/>
    <mergeCell ref="BL18:CA18"/>
    <mergeCell ref="Y20:AK20"/>
    <mergeCell ref="Y19:AK19"/>
    <mergeCell ref="AL19:AX19"/>
    <mergeCell ref="Y21:AK21"/>
    <mergeCell ref="A4:F4"/>
    <mergeCell ref="AL23:AX23"/>
    <mergeCell ref="AY22:BK22"/>
    <mergeCell ref="A5:F5"/>
    <mergeCell ref="A6:F6"/>
    <mergeCell ref="A16:F22"/>
    <mergeCell ref="A12:F15"/>
    <mergeCell ref="AE4:BB4"/>
    <mergeCell ref="A10:F10"/>
    <mergeCell ref="AY23:BK23"/>
    <mergeCell ref="CA4:DA4"/>
    <mergeCell ref="CB11:CN11"/>
    <mergeCell ref="CA5:DA5"/>
    <mergeCell ref="CA6:DA6"/>
    <mergeCell ref="A8:DA8"/>
    <mergeCell ref="AE5:BB5"/>
    <mergeCell ref="AE6:BB6"/>
    <mergeCell ref="G4:AD4"/>
    <mergeCell ref="G5:AD5"/>
    <mergeCell ref="G6:AD6"/>
    <mergeCell ref="BC4:BZ4"/>
    <mergeCell ref="BC5:BZ5"/>
    <mergeCell ref="BC6:BZ6"/>
    <mergeCell ref="AY12:BK12"/>
    <mergeCell ref="AL11:AX11"/>
    <mergeCell ref="AY11:BK11"/>
    <mergeCell ref="A11:F11"/>
    <mergeCell ref="Y11:AK11"/>
    <mergeCell ref="G11:X11"/>
    <mergeCell ref="Y13:AK13"/>
    <mergeCell ref="AL12:AX12"/>
    <mergeCell ref="AL10:AX10"/>
    <mergeCell ref="Y12:AK12"/>
    <mergeCell ref="AL14:AX14"/>
    <mergeCell ref="AL13:AX13"/>
    <mergeCell ref="BL14:CA14"/>
    <mergeCell ref="G10:X10"/>
    <mergeCell ref="AY10:BK10"/>
    <mergeCell ref="Y10:AK10"/>
    <mergeCell ref="BL10:CA10"/>
    <mergeCell ref="CO10:DA10"/>
    <mergeCell ref="CO11:DA11"/>
    <mergeCell ref="CB10:CN10"/>
    <mergeCell ref="Y15:AK15"/>
    <mergeCell ref="AL15:AX15"/>
    <mergeCell ref="AY15:BK15"/>
    <mergeCell ref="CO15:DA15"/>
    <mergeCell ref="AY13:BK13"/>
    <mergeCell ref="AY14:BK14"/>
    <mergeCell ref="CO12:DA12"/>
    <mergeCell ref="CO13:DA13"/>
    <mergeCell ref="CO14:DA14"/>
    <mergeCell ref="BL11:CA11"/>
    <mergeCell ref="BL12:CA12"/>
    <mergeCell ref="CB12:CN12"/>
    <mergeCell ref="CB13:CN13"/>
    <mergeCell ref="CB14:CN14"/>
    <mergeCell ref="BL13:CA13"/>
  </mergeCells>
  <printOptions/>
  <pageMargins left="0.1968503937007874" right="0.31496062992125984" top="0.5905511811023623" bottom="0.3937007874015748" header="0.1968503937007874" footer="0.196850393700787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A112"/>
  <sheetViews>
    <sheetView view="pageBreakPreview" zoomScaleSheetLayoutView="100" zoomScalePageLayoutView="0" workbookViewId="0" topLeftCell="A97">
      <selection activeCell="BS37" sqref="BS37:BX37"/>
    </sheetView>
  </sheetViews>
  <sheetFormatPr defaultColWidth="0.875" defaultRowHeight="12.75"/>
  <cols>
    <col min="1" max="15" width="0.875" style="5" customWidth="1"/>
    <col min="16" max="16" width="0.2421875" style="5" customWidth="1"/>
    <col min="17" max="17" width="4.875" style="5" customWidth="1"/>
    <col min="18" max="26" width="0.875" style="5" customWidth="1"/>
    <col min="27" max="27" width="6.125" style="5" customWidth="1"/>
    <col min="28" max="28" width="12.375" style="5" customWidth="1"/>
    <col min="29" max="31" width="0.875" style="5" hidden="1" customWidth="1"/>
    <col min="32" max="32" width="0.6171875" style="5" hidden="1" customWidth="1"/>
    <col min="33" max="33" width="0.875" style="5" hidden="1" customWidth="1"/>
    <col min="34" max="34" width="0.37109375" style="5" hidden="1" customWidth="1"/>
    <col min="35" max="35" width="7.625" style="5" customWidth="1"/>
    <col min="36" max="36" width="0.875" style="5" customWidth="1"/>
    <col min="37" max="37" width="0.2421875" style="5" customWidth="1"/>
    <col min="38" max="38" width="0.875" style="5" hidden="1" customWidth="1"/>
    <col min="39" max="39" width="1.12109375" style="5" hidden="1" customWidth="1"/>
    <col min="40" max="40" width="0.875" style="5" customWidth="1"/>
    <col min="41" max="41" width="0.6171875" style="5" customWidth="1"/>
    <col min="42" max="48" width="0.875" style="5" customWidth="1"/>
    <col min="49" max="49" width="7.125" style="5" customWidth="1"/>
    <col min="50" max="50" width="0.875" style="5" customWidth="1"/>
    <col min="51" max="51" width="1.00390625" style="5" customWidth="1"/>
    <col min="52" max="52" width="0.875" style="5" hidden="1" customWidth="1"/>
    <col min="53" max="55" width="0.875" style="5" customWidth="1"/>
    <col min="56" max="56" width="2.75390625" style="5" customWidth="1"/>
    <col min="57" max="57" width="6.625" style="5" customWidth="1"/>
    <col min="58" max="63" width="0.875" style="5" customWidth="1"/>
    <col min="64" max="64" width="4.25390625" style="5" customWidth="1"/>
    <col min="65" max="65" width="3.625" style="5" customWidth="1"/>
    <col min="66" max="66" width="1.625" style="5" customWidth="1"/>
    <col min="67" max="69" width="0.875" style="5" customWidth="1"/>
    <col min="70" max="70" width="7.00390625" style="5" customWidth="1"/>
    <col min="71" max="71" width="0.875" style="5" customWidth="1"/>
    <col min="72" max="72" width="0.12890625" style="5" customWidth="1"/>
    <col min="73" max="73" width="0.875" style="5" hidden="1" customWidth="1"/>
    <col min="74" max="75" width="0.875" style="5" customWidth="1"/>
    <col min="76" max="76" width="10.75390625" style="5" customWidth="1"/>
    <col min="77" max="86" width="0.875" style="5" customWidth="1"/>
    <col min="87" max="87" width="2.00390625" style="5" customWidth="1"/>
    <col min="88" max="88" width="0.875" style="5" hidden="1" customWidth="1"/>
    <col min="89" max="89" width="5.125" style="5" customWidth="1"/>
    <col min="90" max="90" width="3.875" style="5" customWidth="1"/>
    <col min="91" max="92" width="0.875" style="5" customWidth="1"/>
    <col min="93" max="93" width="0.12890625" style="5" customWidth="1"/>
    <col min="94" max="96" width="0.875" style="5" customWidth="1"/>
    <col min="97" max="97" width="1.75390625" style="5" customWidth="1"/>
    <col min="98" max="104" width="0.875" style="5" customWidth="1"/>
    <col min="105" max="105" width="5.75390625" style="5" customWidth="1"/>
    <col min="106" max="16384" width="0.875" style="5" customWidth="1"/>
  </cols>
  <sheetData>
    <row r="1" ht="3" customHeight="1"/>
    <row r="2" spans="1:105" ht="15">
      <c r="A2" s="248" t="s">
        <v>21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</row>
    <row r="3" ht="12.75" customHeight="1"/>
    <row r="4" spans="1:105" ht="15">
      <c r="A4" s="213" t="s">
        <v>22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</row>
    <row r="5" spans="1:105" ht="12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</row>
    <row r="6" spans="1:105" s="13" customFormat="1" ht="27.75" customHeight="1">
      <c r="A6" s="273" t="s">
        <v>5</v>
      </c>
      <c r="B6" s="268"/>
      <c r="C6" s="268"/>
      <c r="D6" s="268"/>
      <c r="E6" s="268"/>
      <c r="F6" s="274"/>
      <c r="G6" s="61" t="s">
        <v>23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249"/>
      <c r="AJ6" s="61" t="s">
        <v>29</v>
      </c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249"/>
      <c r="BM6" s="61" t="s">
        <v>30</v>
      </c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249"/>
      <c r="BY6" s="56" t="s">
        <v>31</v>
      </c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267" t="s">
        <v>32</v>
      </c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9"/>
    </row>
    <row r="7" spans="1:105" s="13" customFormat="1" ht="13.5" customHeight="1">
      <c r="A7" s="275"/>
      <c r="B7" s="110"/>
      <c r="C7" s="110"/>
      <c r="D7" s="110"/>
      <c r="E7" s="110"/>
      <c r="F7" s="111"/>
      <c r="G7" s="250" t="s">
        <v>3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2"/>
      <c r="X7" s="250" t="s">
        <v>24</v>
      </c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2"/>
      <c r="AJ7" s="250" t="s">
        <v>3</v>
      </c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2"/>
      <c r="BA7" s="250" t="s">
        <v>24</v>
      </c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2"/>
      <c r="BM7" s="253" t="s">
        <v>33</v>
      </c>
      <c r="BN7" s="253"/>
      <c r="BO7" s="253"/>
      <c r="BP7" s="253"/>
      <c r="BQ7" s="253"/>
      <c r="BR7" s="253"/>
      <c r="BS7" s="253" t="s">
        <v>34</v>
      </c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109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270"/>
    </row>
    <row r="8" spans="1:105" s="14" customFormat="1" ht="12.75">
      <c r="A8" s="247">
        <v>1</v>
      </c>
      <c r="B8" s="199"/>
      <c r="C8" s="199"/>
      <c r="D8" s="199"/>
      <c r="E8" s="199"/>
      <c r="F8" s="199"/>
      <c r="G8" s="231">
        <v>2</v>
      </c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3"/>
      <c r="X8" s="199">
        <v>3</v>
      </c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231">
        <v>4</v>
      </c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3"/>
      <c r="BA8" s="199">
        <v>5</v>
      </c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>
        <v>6</v>
      </c>
      <c r="BN8" s="199"/>
      <c r="BO8" s="199"/>
      <c r="BP8" s="199"/>
      <c r="BQ8" s="199"/>
      <c r="BR8" s="199"/>
      <c r="BS8" s="199">
        <v>7</v>
      </c>
      <c r="BT8" s="199"/>
      <c r="BU8" s="199"/>
      <c r="BV8" s="199"/>
      <c r="BW8" s="199"/>
      <c r="BX8" s="199"/>
      <c r="BY8" s="199">
        <v>8</v>
      </c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>
        <v>9</v>
      </c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200"/>
    </row>
    <row r="9" spans="1:105" s="15" customFormat="1" ht="27" customHeight="1">
      <c r="A9" s="220">
        <v>1</v>
      </c>
      <c r="B9" s="60"/>
      <c r="C9" s="60"/>
      <c r="D9" s="60"/>
      <c r="E9" s="60"/>
      <c r="F9" s="60"/>
      <c r="G9" s="49" t="s">
        <v>25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  <c r="X9" s="195">
        <v>283121418.91</v>
      </c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49" t="s">
        <v>25</v>
      </c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1"/>
      <c r="BA9" s="195">
        <v>286335141.16</v>
      </c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7">
        <f>BA9-X9</f>
        <v>3213722.25</v>
      </c>
      <c r="BN9" s="197"/>
      <c r="BO9" s="197"/>
      <c r="BP9" s="197"/>
      <c r="BQ9" s="197"/>
      <c r="BR9" s="197"/>
      <c r="BS9" s="197">
        <v>0</v>
      </c>
      <c r="BT9" s="197"/>
      <c r="BU9" s="197"/>
      <c r="BV9" s="197"/>
      <c r="BW9" s="197"/>
      <c r="BX9" s="197"/>
      <c r="BY9" s="198">
        <f>BA9/X9*100%</f>
        <v>1.0113510389371905</v>
      </c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217" t="s">
        <v>222</v>
      </c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9"/>
    </row>
    <row r="10" spans="1:105" s="15" customFormat="1" ht="27" customHeight="1">
      <c r="A10" s="220">
        <v>2</v>
      </c>
      <c r="B10" s="60"/>
      <c r="C10" s="60"/>
      <c r="D10" s="60"/>
      <c r="E10" s="60"/>
      <c r="F10" s="60"/>
      <c r="G10" s="49" t="s">
        <v>26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  <c r="X10" s="195">
        <v>0</v>
      </c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49" t="s">
        <v>26</v>
      </c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1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7">
        <f>BA10-X10</f>
        <v>0</v>
      </c>
      <c r="BN10" s="197"/>
      <c r="BO10" s="197"/>
      <c r="BP10" s="197"/>
      <c r="BQ10" s="197"/>
      <c r="BR10" s="197"/>
      <c r="BS10" s="197">
        <v>0</v>
      </c>
      <c r="BT10" s="197"/>
      <c r="BU10" s="197"/>
      <c r="BV10" s="197"/>
      <c r="BW10" s="197"/>
      <c r="BX10" s="197"/>
      <c r="BY10" s="198" t="e">
        <f>BA10/X10*100%</f>
        <v>#DIV/0!</v>
      </c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6"/>
    </row>
    <row r="11" spans="1:105" s="15" customFormat="1" ht="39.75" customHeight="1">
      <c r="A11" s="220">
        <v>3</v>
      </c>
      <c r="B11" s="60"/>
      <c r="C11" s="60"/>
      <c r="D11" s="60"/>
      <c r="E11" s="60"/>
      <c r="F11" s="60"/>
      <c r="G11" s="49" t="s">
        <v>27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/>
      <c r="X11" s="195">
        <v>0</v>
      </c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49" t="s">
        <v>27</v>
      </c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1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7">
        <f>BA11-X11</f>
        <v>0</v>
      </c>
      <c r="BN11" s="197"/>
      <c r="BO11" s="197"/>
      <c r="BP11" s="197"/>
      <c r="BQ11" s="197"/>
      <c r="BR11" s="197"/>
      <c r="BS11" s="197">
        <v>0</v>
      </c>
      <c r="BT11" s="197"/>
      <c r="BU11" s="197"/>
      <c r="BV11" s="197"/>
      <c r="BW11" s="197"/>
      <c r="BX11" s="197"/>
      <c r="BY11" s="198" t="e">
        <f>BA11/X11*100%</f>
        <v>#DIV/0!</v>
      </c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6"/>
    </row>
    <row r="12" spans="1:105" s="15" customFormat="1" ht="39.75" customHeight="1">
      <c r="A12" s="220">
        <v>4</v>
      </c>
      <c r="B12" s="60"/>
      <c r="C12" s="60"/>
      <c r="D12" s="60"/>
      <c r="E12" s="60"/>
      <c r="F12" s="60"/>
      <c r="G12" s="49" t="s">
        <v>28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/>
      <c r="X12" s="195">
        <v>69282861.58</v>
      </c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49" t="s">
        <v>28</v>
      </c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1"/>
      <c r="BA12" s="195">
        <v>69217242.5</v>
      </c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7">
        <f>BA12-X12</f>
        <v>-65619.07999999821</v>
      </c>
      <c r="BN12" s="197"/>
      <c r="BO12" s="197"/>
      <c r="BP12" s="197"/>
      <c r="BQ12" s="197"/>
      <c r="BR12" s="197"/>
      <c r="BS12" s="197">
        <v>0</v>
      </c>
      <c r="BT12" s="197"/>
      <c r="BU12" s="197"/>
      <c r="BV12" s="197"/>
      <c r="BW12" s="197"/>
      <c r="BX12" s="197"/>
      <c r="BY12" s="198">
        <f>BA12/X12*100%</f>
        <v>0.999052881499067</v>
      </c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6"/>
    </row>
    <row r="13" spans="1:105" s="15" customFormat="1" ht="13.5" thickBot="1">
      <c r="A13" s="271" t="s">
        <v>20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25">
        <f>X9+X12</f>
        <v>352404280.49</v>
      </c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8" t="s">
        <v>20</v>
      </c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4"/>
      <c r="BA13" s="225">
        <f>BA9+BA10+BA11+BA12</f>
        <v>355552383.66</v>
      </c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7"/>
      <c r="BM13" s="221">
        <f>SUM(BM9:BR12)</f>
        <v>3148103.170000002</v>
      </c>
      <c r="BN13" s="221"/>
      <c r="BO13" s="221"/>
      <c r="BP13" s="221"/>
      <c r="BQ13" s="221"/>
      <c r="BR13" s="221"/>
      <c r="BS13" s="222">
        <f>SUM(BS9:BX12)</f>
        <v>0</v>
      </c>
      <c r="BT13" s="223"/>
      <c r="BU13" s="223"/>
      <c r="BV13" s="223"/>
      <c r="BW13" s="223"/>
      <c r="BX13" s="224"/>
      <c r="BY13" s="221" t="s">
        <v>34</v>
      </c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42" t="s">
        <v>34</v>
      </c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3"/>
    </row>
    <row r="14" ht="12.75" customHeight="1"/>
    <row r="15" spans="1:105" ht="15">
      <c r="A15" s="213" t="s">
        <v>35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</row>
    <row r="16" ht="12.75" customHeight="1" thickBot="1"/>
    <row r="17" spans="1:105" s="14" customFormat="1" ht="13.5" customHeight="1">
      <c r="A17" s="235" t="s">
        <v>5</v>
      </c>
      <c r="B17" s="277"/>
      <c r="C17" s="277"/>
      <c r="D17" s="277"/>
      <c r="E17" s="277"/>
      <c r="F17" s="278"/>
      <c r="G17" s="254" t="s">
        <v>36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6"/>
    </row>
    <row r="18" spans="1:105" s="14" customFormat="1" ht="13.5" customHeight="1">
      <c r="A18" s="279"/>
      <c r="B18" s="280"/>
      <c r="C18" s="280"/>
      <c r="D18" s="280"/>
      <c r="E18" s="280"/>
      <c r="F18" s="281"/>
      <c r="G18" s="260" t="s">
        <v>37</v>
      </c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44" t="s">
        <v>38</v>
      </c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6"/>
      <c r="CG18" s="257" t="s">
        <v>39</v>
      </c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9"/>
    </row>
    <row r="19" spans="1:105" s="14" customFormat="1" ht="26.25" customHeight="1">
      <c r="A19" s="282"/>
      <c r="B19" s="245"/>
      <c r="C19" s="245"/>
      <c r="D19" s="245"/>
      <c r="E19" s="245"/>
      <c r="F19" s="246"/>
      <c r="G19" s="156" t="s">
        <v>40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 t="s">
        <v>41</v>
      </c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 t="s">
        <v>40</v>
      </c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 t="s">
        <v>41</v>
      </c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208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10"/>
    </row>
    <row r="20" spans="1:105" s="14" customFormat="1" ht="12.75">
      <c r="A20" s="193">
        <v>1</v>
      </c>
      <c r="B20" s="157"/>
      <c r="C20" s="157"/>
      <c r="D20" s="157"/>
      <c r="E20" s="157"/>
      <c r="F20" s="157"/>
      <c r="G20" s="157">
        <v>2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>
        <v>3</v>
      </c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>
        <v>4</v>
      </c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>
        <v>5</v>
      </c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>
        <v>6</v>
      </c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201"/>
    </row>
    <row r="21" spans="1:105" s="15" customFormat="1" ht="13.5" thickBot="1">
      <c r="A21" s="229">
        <v>1</v>
      </c>
      <c r="B21" s="230"/>
      <c r="C21" s="230"/>
      <c r="D21" s="230"/>
      <c r="E21" s="230"/>
      <c r="F21" s="230"/>
      <c r="G21" s="230" t="s">
        <v>34</v>
      </c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 t="s">
        <v>34</v>
      </c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 t="s">
        <v>34</v>
      </c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 t="s">
        <v>34</v>
      </c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 t="s">
        <v>34</v>
      </c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41"/>
    </row>
    <row r="22" ht="12.75" customHeight="1"/>
    <row r="23" spans="1:105" ht="15">
      <c r="A23" s="213" t="s">
        <v>42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</row>
    <row r="24" ht="12.75" customHeight="1" thickBot="1"/>
    <row r="25" spans="1:105" s="15" customFormat="1" ht="13.5" customHeight="1">
      <c r="A25" s="235" t="s">
        <v>5</v>
      </c>
      <c r="B25" s="203"/>
      <c r="C25" s="203"/>
      <c r="D25" s="203"/>
      <c r="E25" s="203"/>
      <c r="F25" s="236"/>
      <c r="G25" s="261" t="s">
        <v>43</v>
      </c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3"/>
      <c r="BM25" s="261" t="s">
        <v>30</v>
      </c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3"/>
      <c r="CE25" s="202" t="s">
        <v>47</v>
      </c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4"/>
    </row>
    <row r="26" spans="1:105" s="15" customFormat="1" ht="27" customHeight="1">
      <c r="A26" s="237"/>
      <c r="B26" s="206"/>
      <c r="C26" s="206"/>
      <c r="D26" s="206"/>
      <c r="E26" s="206"/>
      <c r="F26" s="238"/>
      <c r="G26" s="257" t="s">
        <v>45</v>
      </c>
      <c r="H26" s="258"/>
      <c r="I26" s="258"/>
      <c r="J26" s="258"/>
      <c r="K26" s="258"/>
      <c r="L26" s="258"/>
      <c r="M26" s="258"/>
      <c r="N26" s="258"/>
      <c r="O26" s="258"/>
      <c r="P26" s="258"/>
      <c r="Q26" s="276"/>
      <c r="R26" s="257" t="s">
        <v>46</v>
      </c>
      <c r="S26" s="258"/>
      <c r="T26" s="258"/>
      <c r="U26" s="258"/>
      <c r="V26" s="258"/>
      <c r="W26" s="258"/>
      <c r="X26" s="258"/>
      <c r="Y26" s="258"/>
      <c r="Z26" s="258"/>
      <c r="AA26" s="258"/>
      <c r="AB26" s="276"/>
      <c r="AC26" s="257" t="s">
        <v>44</v>
      </c>
      <c r="AD26" s="258"/>
      <c r="AE26" s="258"/>
      <c r="AF26" s="258"/>
      <c r="AG26" s="258"/>
      <c r="AH26" s="258"/>
      <c r="AI26" s="276"/>
      <c r="AJ26" s="264" t="s">
        <v>108</v>
      </c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6"/>
      <c r="BM26" s="257" t="s">
        <v>33</v>
      </c>
      <c r="BN26" s="258"/>
      <c r="BO26" s="258"/>
      <c r="BP26" s="258"/>
      <c r="BQ26" s="258"/>
      <c r="BR26" s="276"/>
      <c r="BS26" s="257" t="s">
        <v>34</v>
      </c>
      <c r="BT26" s="258"/>
      <c r="BU26" s="258"/>
      <c r="BV26" s="258"/>
      <c r="BW26" s="258"/>
      <c r="BX26" s="276"/>
      <c r="BY26" s="257" t="s">
        <v>44</v>
      </c>
      <c r="BZ26" s="258"/>
      <c r="CA26" s="258"/>
      <c r="CB26" s="258"/>
      <c r="CC26" s="258"/>
      <c r="CD26" s="276"/>
      <c r="CE26" s="205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7"/>
    </row>
    <row r="27" spans="1:105" s="15" customFormat="1" ht="27" customHeight="1">
      <c r="A27" s="239"/>
      <c r="B27" s="209"/>
      <c r="C27" s="209"/>
      <c r="D27" s="209"/>
      <c r="E27" s="209"/>
      <c r="F27" s="240"/>
      <c r="G27" s="208"/>
      <c r="H27" s="209"/>
      <c r="I27" s="209"/>
      <c r="J27" s="209"/>
      <c r="K27" s="209"/>
      <c r="L27" s="209"/>
      <c r="M27" s="209"/>
      <c r="N27" s="209"/>
      <c r="O27" s="209"/>
      <c r="P27" s="209"/>
      <c r="Q27" s="240"/>
      <c r="R27" s="208"/>
      <c r="S27" s="209"/>
      <c r="T27" s="209"/>
      <c r="U27" s="209"/>
      <c r="V27" s="209"/>
      <c r="W27" s="209"/>
      <c r="X27" s="209"/>
      <c r="Y27" s="209"/>
      <c r="Z27" s="209"/>
      <c r="AA27" s="209"/>
      <c r="AB27" s="240"/>
      <c r="AC27" s="208"/>
      <c r="AD27" s="209"/>
      <c r="AE27" s="209"/>
      <c r="AF27" s="209"/>
      <c r="AG27" s="209"/>
      <c r="AH27" s="209"/>
      <c r="AI27" s="240"/>
      <c r="AJ27" s="156" t="s">
        <v>24</v>
      </c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 t="s">
        <v>44</v>
      </c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208"/>
      <c r="BN27" s="209"/>
      <c r="BO27" s="209"/>
      <c r="BP27" s="209"/>
      <c r="BQ27" s="209"/>
      <c r="BR27" s="240"/>
      <c r="BS27" s="208"/>
      <c r="BT27" s="209"/>
      <c r="BU27" s="209"/>
      <c r="BV27" s="209"/>
      <c r="BW27" s="209"/>
      <c r="BX27" s="240"/>
      <c r="BY27" s="208"/>
      <c r="BZ27" s="209"/>
      <c r="CA27" s="209"/>
      <c r="CB27" s="209"/>
      <c r="CC27" s="209"/>
      <c r="CD27" s="240"/>
      <c r="CE27" s="208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10"/>
    </row>
    <row r="28" spans="1:105" s="14" customFormat="1" ht="12.75">
      <c r="A28" s="193">
        <v>1</v>
      </c>
      <c r="B28" s="157"/>
      <c r="C28" s="157"/>
      <c r="D28" s="157"/>
      <c r="E28" s="157"/>
      <c r="F28" s="157"/>
      <c r="G28" s="157">
        <v>2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>
        <v>3</v>
      </c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>
        <v>4</v>
      </c>
      <c r="AD28" s="157"/>
      <c r="AE28" s="157"/>
      <c r="AF28" s="157"/>
      <c r="AG28" s="157"/>
      <c r="AH28" s="157"/>
      <c r="AI28" s="157"/>
      <c r="AJ28" s="157">
        <v>5</v>
      </c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>
        <v>6</v>
      </c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>
        <v>7</v>
      </c>
      <c r="BN28" s="157"/>
      <c r="BO28" s="157"/>
      <c r="BP28" s="157"/>
      <c r="BQ28" s="157"/>
      <c r="BR28" s="157"/>
      <c r="BS28" s="157">
        <v>8</v>
      </c>
      <c r="BT28" s="157"/>
      <c r="BU28" s="157"/>
      <c r="BV28" s="157"/>
      <c r="BW28" s="157"/>
      <c r="BX28" s="157"/>
      <c r="BY28" s="157">
        <v>9</v>
      </c>
      <c r="BZ28" s="157"/>
      <c r="CA28" s="157"/>
      <c r="CB28" s="157"/>
      <c r="CC28" s="157"/>
      <c r="CD28" s="157"/>
      <c r="CE28" s="157">
        <v>10</v>
      </c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201"/>
    </row>
    <row r="29" spans="1:105" s="15" customFormat="1" ht="29.25" customHeight="1" thickBot="1">
      <c r="A29" s="283">
        <v>1</v>
      </c>
      <c r="B29" s="212"/>
      <c r="C29" s="212"/>
      <c r="D29" s="212"/>
      <c r="E29" s="212"/>
      <c r="F29" s="212"/>
      <c r="G29" s="211">
        <v>1346518.45</v>
      </c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>
        <v>1473946.69</v>
      </c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34"/>
      <c r="AD29" s="234"/>
      <c r="AE29" s="234"/>
      <c r="AF29" s="234"/>
      <c r="AG29" s="234"/>
      <c r="AH29" s="234"/>
      <c r="AI29" s="234"/>
      <c r="AJ29" s="211" t="s">
        <v>34</v>
      </c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2" t="s">
        <v>34</v>
      </c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1">
        <f>R29-G29</f>
        <v>127428.23999999999</v>
      </c>
      <c r="BN29" s="212"/>
      <c r="BO29" s="212"/>
      <c r="BP29" s="212"/>
      <c r="BQ29" s="212"/>
      <c r="BR29" s="212"/>
      <c r="BS29" s="211"/>
      <c r="BT29" s="212"/>
      <c r="BU29" s="212"/>
      <c r="BV29" s="212"/>
      <c r="BW29" s="212"/>
      <c r="BX29" s="212"/>
      <c r="BY29" s="234">
        <v>9</v>
      </c>
      <c r="BZ29" s="234"/>
      <c r="CA29" s="234"/>
      <c r="CB29" s="234"/>
      <c r="CC29" s="234"/>
      <c r="CD29" s="234"/>
      <c r="CE29" s="214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6"/>
    </row>
    <row r="30" ht="12.75" customHeight="1"/>
    <row r="31" spans="1:105" ht="15">
      <c r="A31" s="213" t="s">
        <v>48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</row>
    <row r="32" ht="12.75" customHeight="1" thickBot="1"/>
    <row r="33" spans="1:105" s="15" customFormat="1" ht="13.5" customHeight="1">
      <c r="A33" s="235" t="s">
        <v>5</v>
      </c>
      <c r="B33" s="203"/>
      <c r="C33" s="203"/>
      <c r="D33" s="203"/>
      <c r="E33" s="203"/>
      <c r="F33" s="236"/>
      <c r="G33" s="261" t="s">
        <v>49</v>
      </c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3"/>
      <c r="BM33" s="261" t="s">
        <v>30</v>
      </c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3"/>
      <c r="CE33" s="202" t="s">
        <v>50</v>
      </c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4"/>
    </row>
    <row r="34" spans="1:105" s="15" customFormat="1" ht="27" customHeight="1">
      <c r="A34" s="237"/>
      <c r="B34" s="206"/>
      <c r="C34" s="206"/>
      <c r="D34" s="206"/>
      <c r="E34" s="206"/>
      <c r="F34" s="238"/>
      <c r="G34" s="257" t="s">
        <v>45</v>
      </c>
      <c r="H34" s="258"/>
      <c r="I34" s="258"/>
      <c r="J34" s="258"/>
      <c r="K34" s="258"/>
      <c r="L34" s="258"/>
      <c r="M34" s="258"/>
      <c r="N34" s="258"/>
      <c r="O34" s="258"/>
      <c r="P34" s="258"/>
      <c r="Q34" s="276"/>
      <c r="R34" s="257" t="s">
        <v>46</v>
      </c>
      <c r="S34" s="258"/>
      <c r="T34" s="258"/>
      <c r="U34" s="258"/>
      <c r="V34" s="258"/>
      <c r="W34" s="258"/>
      <c r="X34" s="258"/>
      <c r="Y34" s="258"/>
      <c r="Z34" s="258"/>
      <c r="AA34" s="258"/>
      <c r="AB34" s="276"/>
      <c r="AC34" s="257" t="s">
        <v>44</v>
      </c>
      <c r="AD34" s="258"/>
      <c r="AE34" s="258"/>
      <c r="AF34" s="258"/>
      <c r="AG34" s="258"/>
      <c r="AH34" s="258"/>
      <c r="AI34" s="276"/>
      <c r="AJ34" s="264" t="s">
        <v>51</v>
      </c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6"/>
      <c r="BM34" s="257" t="s">
        <v>33</v>
      </c>
      <c r="BN34" s="258"/>
      <c r="BO34" s="258"/>
      <c r="BP34" s="258"/>
      <c r="BQ34" s="258"/>
      <c r="BR34" s="276"/>
      <c r="BS34" s="257" t="s">
        <v>34</v>
      </c>
      <c r="BT34" s="258"/>
      <c r="BU34" s="258"/>
      <c r="BV34" s="258"/>
      <c r="BW34" s="258"/>
      <c r="BX34" s="276"/>
      <c r="BY34" s="257" t="s">
        <v>44</v>
      </c>
      <c r="BZ34" s="258"/>
      <c r="CA34" s="258"/>
      <c r="CB34" s="258"/>
      <c r="CC34" s="258"/>
      <c r="CD34" s="276"/>
      <c r="CE34" s="205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7"/>
    </row>
    <row r="35" spans="1:105" s="15" customFormat="1" ht="13.5" customHeight="1">
      <c r="A35" s="239"/>
      <c r="B35" s="209"/>
      <c r="C35" s="209"/>
      <c r="D35" s="209"/>
      <c r="E35" s="209"/>
      <c r="F35" s="240"/>
      <c r="G35" s="208"/>
      <c r="H35" s="209"/>
      <c r="I35" s="209"/>
      <c r="J35" s="209"/>
      <c r="K35" s="209"/>
      <c r="L35" s="209"/>
      <c r="M35" s="209"/>
      <c r="N35" s="209"/>
      <c r="O35" s="209"/>
      <c r="P35" s="209"/>
      <c r="Q35" s="240"/>
      <c r="R35" s="208"/>
      <c r="S35" s="209"/>
      <c r="T35" s="209"/>
      <c r="U35" s="209"/>
      <c r="V35" s="209"/>
      <c r="W35" s="209"/>
      <c r="X35" s="209"/>
      <c r="Y35" s="209"/>
      <c r="Z35" s="209"/>
      <c r="AA35" s="209"/>
      <c r="AB35" s="240"/>
      <c r="AC35" s="208"/>
      <c r="AD35" s="209"/>
      <c r="AE35" s="209"/>
      <c r="AF35" s="209"/>
      <c r="AG35" s="209"/>
      <c r="AH35" s="209"/>
      <c r="AI35" s="240"/>
      <c r="AJ35" s="156" t="s">
        <v>24</v>
      </c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 t="s">
        <v>44</v>
      </c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208"/>
      <c r="BN35" s="209"/>
      <c r="BO35" s="209"/>
      <c r="BP35" s="209"/>
      <c r="BQ35" s="209"/>
      <c r="BR35" s="240"/>
      <c r="BS35" s="208"/>
      <c r="BT35" s="209"/>
      <c r="BU35" s="209"/>
      <c r="BV35" s="209"/>
      <c r="BW35" s="209"/>
      <c r="BX35" s="240"/>
      <c r="BY35" s="208"/>
      <c r="BZ35" s="209"/>
      <c r="CA35" s="209"/>
      <c r="CB35" s="209"/>
      <c r="CC35" s="209"/>
      <c r="CD35" s="240"/>
      <c r="CE35" s="208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10"/>
    </row>
    <row r="36" spans="1:105" s="14" customFormat="1" ht="12.75">
      <c r="A36" s="193">
        <v>1</v>
      </c>
      <c r="B36" s="157"/>
      <c r="C36" s="157"/>
      <c r="D36" s="157"/>
      <c r="E36" s="157"/>
      <c r="F36" s="157"/>
      <c r="G36" s="157">
        <v>2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>
        <v>3</v>
      </c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>
        <v>4</v>
      </c>
      <c r="AD36" s="157"/>
      <c r="AE36" s="157"/>
      <c r="AF36" s="157"/>
      <c r="AG36" s="157"/>
      <c r="AH36" s="157"/>
      <c r="AI36" s="157"/>
      <c r="AJ36" s="157">
        <v>5</v>
      </c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>
        <v>6</v>
      </c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>
        <v>7</v>
      </c>
      <c r="BN36" s="157"/>
      <c r="BO36" s="157"/>
      <c r="BP36" s="157"/>
      <c r="BQ36" s="157"/>
      <c r="BR36" s="157"/>
      <c r="BS36" s="157">
        <v>8</v>
      </c>
      <c r="BT36" s="157"/>
      <c r="BU36" s="157"/>
      <c r="BV36" s="157"/>
      <c r="BW36" s="157"/>
      <c r="BX36" s="157"/>
      <c r="BY36" s="157">
        <v>9</v>
      </c>
      <c r="BZ36" s="157"/>
      <c r="CA36" s="157"/>
      <c r="CB36" s="157"/>
      <c r="CC36" s="157"/>
      <c r="CD36" s="157"/>
      <c r="CE36" s="157">
        <v>10</v>
      </c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201"/>
    </row>
    <row r="37" spans="1:105" s="15" customFormat="1" ht="63" customHeight="1" thickBot="1">
      <c r="A37" s="283">
        <v>1</v>
      </c>
      <c r="B37" s="212"/>
      <c r="C37" s="212"/>
      <c r="D37" s="212"/>
      <c r="E37" s="212"/>
      <c r="F37" s="212"/>
      <c r="G37" s="211">
        <v>9275821.83</v>
      </c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>
        <v>11409195.92</v>
      </c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34"/>
      <c r="AD37" s="234"/>
      <c r="AE37" s="234"/>
      <c r="AF37" s="234"/>
      <c r="AG37" s="234"/>
      <c r="AH37" s="234"/>
      <c r="AI37" s="234"/>
      <c r="AJ37" s="212">
        <v>1500998.17</v>
      </c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84">
        <f>R37-G37</f>
        <v>2133374.09</v>
      </c>
      <c r="BN37" s="285"/>
      <c r="BO37" s="285"/>
      <c r="BP37" s="285"/>
      <c r="BQ37" s="285"/>
      <c r="BR37" s="286"/>
      <c r="BS37" s="284"/>
      <c r="BT37" s="290"/>
      <c r="BU37" s="290"/>
      <c r="BV37" s="290"/>
      <c r="BW37" s="290"/>
      <c r="BX37" s="291"/>
      <c r="BY37" s="234">
        <v>20</v>
      </c>
      <c r="BZ37" s="234"/>
      <c r="CA37" s="234"/>
      <c r="CB37" s="234"/>
      <c r="CC37" s="234"/>
      <c r="CD37" s="234"/>
      <c r="CE37" s="214" t="s">
        <v>223</v>
      </c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6"/>
    </row>
    <row r="38" ht="12.75" customHeight="1"/>
    <row r="39" spans="1:105" ht="15">
      <c r="A39" s="213" t="s">
        <v>53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</row>
    <row r="40" ht="12.75" customHeight="1" thickBot="1"/>
    <row r="41" spans="1:105" s="13" customFormat="1" ht="27" customHeight="1">
      <c r="A41" s="235" t="s">
        <v>5</v>
      </c>
      <c r="B41" s="203"/>
      <c r="C41" s="203"/>
      <c r="D41" s="203"/>
      <c r="E41" s="203"/>
      <c r="F41" s="203"/>
      <c r="G41" s="203"/>
      <c r="H41" s="236"/>
      <c r="I41" s="202" t="s">
        <v>57</v>
      </c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36"/>
      <c r="AD41" s="288" t="s">
        <v>106</v>
      </c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 t="s">
        <v>55</v>
      </c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 t="s">
        <v>56</v>
      </c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288"/>
      <c r="CU41" s="288"/>
      <c r="CV41" s="288"/>
      <c r="CW41" s="288"/>
      <c r="CX41" s="288"/>
      <c r="CY41" s="288"/>
      <c r="CZ41" s="288"/>
      <c r="DA41" s="289"/>
    </row>
    <row r="42" spans="1:105" s="13" customFormat="1" ht="39.75" customHeight="1">
      <c r="A42" s="239"/>
      <c r="B42" s="209"/>
      <c r="C42" s="209"/>
      <c r="D42" s="209"/>
      <c r="E42" s="209"/>
      <c r="F42" s="209"/>
      <c r="G42" s="209"/>
      <c r="H42" s="240"/>
      <c r="I42" s="208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40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 t="s">
        <v>109</v>
      </c>
      <c r="AQ42" s="156"/>
      <c r="AR42" s="156"/>
      <c r="AS42" s="156"/>
      <c r="AT42" s="156"/>
      <c r="AU42" s="156"/>
      <c r="AV42" s="156"/>
      <c r="AW42" s="156"/>
      <c r="AX42" s="156" t="s">
        <v>110</v>
      </c>
      <c r="AY42" s="156"/>
      <c r="AZ42" s="156"/>
      <c r="BA42" s="156"/>
      <c r="BB42" s="156"/>
      <c r="BC42" s="156"/>
      <c r="BD42" s="156"/>
      <c r="BE42" s="156"/>
      <c r="BF42" s="156" t="s">
        <v>111</v>
      </c>
      <c r="BG42" s="156"/>
      <c r="BH42" s="156"/>
      <c r="BI42" s="156"/>
      <c r="BJ42" s="156"/>
      <c r="BK42" s="156"/>
      <c r="BL42" s="156"/>
      <c r="BM42" s="156"/>
      <c r="BN42" s="156" t="s">
        <v>112</v>
      </c>
      <c r="BO42" s="156"/>
      <c r="BP42" s="156"/>
      <c r="BQ42" s="156"/>
      <c r="BR42" s="156"/>
      <c r="BS42" s="156"/>
      <c r="BT42" s="156"/>
      <c r="BU42" s="156"/>
      <c r="BV42" s="156" t="s">
        <v>109</v>
      </c>
      <c r="BW42" s="156"/>
      <c r="BX42" s="156"/>
      <c r="BY42" s="156"/>
      <c r="BZ42" s="156"/>
      <c r="CA42" s="156"/>
      <c r="CB42" s="156"/>
      <c r="CC42" s="156"/>
      <c r="CD42" s="156" t="s">
        <v>110</v>
      </c>
      <c r="CE42" s="156"/>
      <c r="CF42" s="156"/>
      <c r="CG42" s="156"/>
      <c r="CH42" s="156"/>
      <c r="CI42" s="156"/>
      <c r="CJ42" s="156"/>
      <c r="CK42" s="156"/>
      <c r="CL42" s="156" t="s">
        <v>111</v>
      </c>
      <c r="CM42" s="156"/>
      <c r="CN42" s="156"/>
      <c r="CO42" s="156"/>
      <c r="CP42" s="156"/>
      <c r="CQ42" s="156"/>
      <c r="CR42" s="156"/>
      <c r="CS42" s="156"/>
      <c r="CT42" s="156" t="s">
        <v>112</v>
      </c>
      <c r="CU42" s="156"/>
      <c r="CV42" s="156"/>
      <c r="CW42" s="156"/>
      <c r="CX42" s="156"/>
      <c r="CY42" s="156"/>
      <c r="CZ42" s="156"/>
      <c r="DA42" s="287"/>
    </row>
    <row r="43" spans="1:105" s="14" customFormat="1" ht="12.75">
      <c r="A43" s="193">
        <v>1</v>
      </c>
      <c r="B43" s="157"/>
      <c r="C43" s="157"/>
      <c r="D43" s="157"/>
      <c r="E43" s="157"/>
      <c r="F43" s="157"/>
      <c r="G43" s="157"/>
      <c r="H43" s="157"/>
      <c r="I43" s="157">
        <v>2</v>
      </c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>
        <v>3</v>
      </c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>
        <v>4</v>
      </c>
      <c r="AQ43" s="157"/>
      <c r="AR43" s="157"/>
      <c r="AS43" s="157"/>
      <c r="AT43" s="157"/>
      <c r="AU43" s="157"/>
      <c r="AV43" s="157"/>
      <c r="AW43" s="157"/>
      <c r="AX43" s="157">
        <v>5</v>
      </c>
      <c r="AY43" s="157"/>
      <c r="AZ43" s="157"/>
      <c r="BA43" s="157"/>
      <c r="BB43" s="157"/>
      <c r="BC43" s="157"/>
      <c r="BD43" s="157"/>
      <c r="BE43" s="157"/>
      <c r="BF43" s="157">
        <v>6</v>
      </c>
      <c r="BG43" s="157"/>
      <c r="BH43" s="157"/>
      <c r="BI43" s="157"/>
      <c r="BJ43" s="157"/>
      <c r="BK43" s="157"/>
      <c r="BL43" s="157"/>
      <c r="BM43" s="157"/>
      <c r="BN43" s="157">
        <v>7</v>
      </c>
      <c r="BO43" s="157"/>
      <c r="BP43" s="157"/>
      <c r="BQ43" s="157"/>
      <c r="BR43" s="157"/>
      <c r="BS43" s="157"/>
      <c r="BT43" s="157"/>
      <c r="BU43" s="157"/>
      <c r="BV43" s="157">
        <v>8</v>
      </c>
      <c r="BW43" s="157"/>
      <c r="BX43" s="157"/>
      <c r="BY43" s="157"/>
      <c r="BZ43" s="157"/>
      <c r="CA43" s="157"/>
      <c r="CB43" s="157"/>
      <c r="CC43" s="157"/>
      <c r="CD43" s="157">
        <v>9</v>
      </c>
      <c r="CE43" s="157"/>
      <c r="CF43" s="157"/>
      <c r="CG43" s="157"/>
      <c r="CH43" s="157"/>
      <c r="CI43" s="157"/>
      <c r="CJ43" s="157"/>
      <c r="CK43" s="157"/>
      <c r="CL43" s="157">
        <v>10</v>
      </c>
      <c r="CM43" s="157"/>
      <c r="CN43" s="157"/>
      <c r="CO43" s="157"/>
      <c r="CP43" s="157"/>
      <c r="CQ43" s="157"/>
      <c r="CR43" s="157"/>
      <c r="CS43" s="157"/>
      <c r="CT43" s="157">
        <v>11</v>
      </c>
      <c r="CU43" s="157"/>
      <c r="CV43" s="157"/>
      <c r="CW43" s="157"/>
      <c r="CX43" s="157"/>
      <c r="CY43" s="157"/>
      <c r="CZ43" s="157"/>
      <c r="DA43" s="201"/>
    </row>
    <row r="44" spans="1:105" s="15" customFormat="1" ht="63.75" customHeight="1">
      <c r="A44" s="129">
        <v>1</v>
      </c>
      <c r="B44" s="130"/>
      <c r="C44" s="130"/>
      <c r="D44" s="130"/>
      <c r="E44" s="130"/>
      <c r="F44" s="130"/>
      <c r="G44" s="130"/>
      <c r="H44" s="130"/>
      <c r="I44" s="131" t="s">
        <v>117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2" t="s">
        <v>152</v>
      </c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28">
        <v>2799834.49</v>
      </c>
      <c r="AQ44" s="128"/>
      <c r="AR44" s="128"/>
      <c r="AS44" s="128"/>
      <c r="AT44" s="128"/>
      <c r="AU44" s="128"/>
      <c r="AV44" s="128"/>
      <c r="AW44" s="128"/>
      <c r="AX44" s="128">
        <v>599515.13</v>
      </c>
      <c r="AY44" s="128"/>
      <c r="AZ44" s="128"/>
      <c r="BA44" s="128"/>
      <c r="BB44" s="128"/>
      <c r="BC44" s="128"/>
      <c r="BD44" s="128"/>
      <c r="BE44" s="128"/>
      <c r="BF44" s="128">
        <v>4131768</v>
      </c>
      <c r="BG44" s="128"/>
      <c r="BH44" s="128"/>
      <c r="BI44" s="128"/>
      <c r="BJ44" s="128"/>
      <c r="BK44" s="128"/>
      <c r="BL44" s="128"/>
      <c r="BM44" s="128"/>
      <c r="BN44" s="128">
        <v>2414457.63</v>
      </c>
      <c r="BO44" s="128"/>
      <c r="BP44" s="128"/>
      <c r="BQ44" s="128"/>
      <c r="BR44" s="128"/>
      <c r="BS44" s="128"/>
      <c r="BT44" s="128"/>
      <c r="BU44" s="128"/>
      <c r="BV44" s="128">
        <f>AP44/(AZ59/4)</f>
        <v>47656.75727659575</v>
      </c>
      <c r="BW44" s="128"/>
      <c r="BX44" s="128"/>
      <c r="BY44" s="128"/>
      <c r="BZ44" s="128"/>
      <c r="CA44" s="128"/>
      <c r="CB44" s="128"/>
      <c r="CC44" s="128"/>
      <c r="CD44" s="128">
        <f>AX44/(AZ59/4)</f>
        <v>10204.51285106383</v>
      </c>
      <c r="CE44" s="128"/>
      <c r="CF44" s="128"/>
      <c r="CG44" s="128"/>
      <c r="CH44" s="128"/>
      <c r="CI44" s="128"/>
      <c r="CJ44" s="128"/>
      <c r="CK44" s="128"/>
      <c r="CL44" s="128">
        <f>BF44/(AZ59/4)</f>
        <v>70327.96595744681</v>
      </c>
      <c r="CM44" s="128"/>
      <c r="CN44" s="128"/>
      <c r="CO44" s="128"/>
      <c r="CP44" s="128"/>
      <c r="CQ44" s="128"/>
      <c r="CR44" s="128"/>
      <c r="CS44" s="128"/>
      <c r="CT44" s="128">
        <f>BN44/(AZ59/4)</f>
        <v>41097.151148936166</v>
      </c>
      <c r="CU44" s="128"/>
      <c r="CV44" s="128"/>
      <c r="CW44" s="128"/>
      <c r="CX44" s="128"/>
      <c r="CY44" s="128"/>
      <c r="CZ44" s="128"/>
      <c r="DA44" s="133"/>
    </row>
    <row r="45" spans="1:105" s="15" customFormat="1" ht="86.25" customHeight="1">
      <c r="A45" s="129">
        <v>2</v>
      </c>
      <c r="B45" s="130"/>
      <c r="C45" s="130"/>
      <c r="D45" s="130"/>
      <c r="E45" s="130"/>
      <c r="F45" s="130"/>
      <c r="G45" s="130"/>
      <c r="H45" s="130"/>
      <c r="I45" s="131" t="s">
        <v>125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2" t="s">
        <v>152</v>
      </c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28">
        <v>288006.33</v>
      </c>
      <c r="AQ45" s="128"/>
      <c r="AR45" s="128"/>
      <c r="AS45" s="128"/>
      <c r="AT45" s="128"/>
      <c r="AU45" s="128"/>
      <c r="AV45" s="128"/>
      <c r="AW45" s="128"/>
      <c r="AX45" s="128">
        <v>257998.61</v>
      </c>
      <c r="AY45" s="128"/>
      <c r="AZ45" s="128"/>
      <c r="BA45" s="128"/>
      <c r="BB45" s="128"/>
      <c r="BC45" s="128"/>
      <c r="BD45" s="128"/>
      <c r="BE45" s="128"/>
      <c r="BF45" s="128">
        <v>59650</v>
      </c>
      <c r="BG45" s="128"/>
      <c r="BH45" s="128"/>
      <c r="BI45" s="128"/>
      <c r="BJ45" s="128"/>
      <c r="BK45" s="128"/>
      <c r="BL45" s="128"/>
      <c r="BM45" s="128"/>
      <c r="BN45" s="128">
        <v>661600</v>
      </c>
      <c r="BO45" s="128"/>
      <c r="BP45" s="128"/>
      <c r="BQ45" s="128"/>
      <c r="BR45" s="128"/>
      <c r="BS45" s="128"/>
      <c r="BT45" s="128"/>
      <c r="BU45" s="128"/>
      <c r="BV45" s="128">
        <f>AP45/(AZ60/4)</f>
        <v>4740.844938271605</v>
      </c>
      <c r="BW45" s="128"/>
      <c r="BX45" s="128"/>
      <c r="BY45" s="128"/>
      <c r="BZ45" s="128"/>
      <c r="CA45" s="128"/>
      <c r="CB45" s="128"/>
      <c r="CC45" s="128"/>
      <c r="CD45" s="128">
        <f>AX45/(AZ60/4)</f>
        <v>4246.890699588477</v>
      </c>
      <c r="CE45" s="128"/>
      <c r="CF45" s="128"/>
      <c r="CG45" s="128"/>
      <c r="CH45" s="128"/>
      <c r="CI45" s="128"/>
      <c r="CJ45" s="128"/>
      <c r="CK45" s="128"/>
      <c r="CL45" s="128">
        <f>BF45/(AZ60/4)</f>
        <v>981.8930041152263</v>
      </c>
      <c r="CM45" s="128"/>
      <c r="CN45" s="128"/>
      <c r="CO45" s="128"/>
      <c r="CP45" s="128"/>
      <c r="CQ45" s="128"/>
      <c r="CR45" s="128"/>
      <c r="CS45" s="128"/>
      <c r="CT45" s="128">
        <f>BN45/(AZ60/4)</f>
        <v>10890.534979423868</v>
      </c>
      <c r="CU45" s="128"/>
      <c r="CV45" s="128"/>
      <c r="CW45" s="128"/>
      <c r="CX45" s="128"/>
      <c r="CY45" s="128"/>
      <c r="CZ45" s="128"/>
      <c r="DA45" s="133"/>
    </row>
    <row r="46" spans="1:105" s="15" customFormat="1" ht="17.25" customHeight="1">
      <c r="A46" s="129">
        <v>3</v>
      </c>
      <c r="B46" s="130"/>
      <c r="C46" s="130"/>
      <c r="D46" s="130"/>
      <c r="E46" s="130"/>
      <c r="F46" s="130"/>
      <c r="G46" s="130"/>
      <c r="H46" s="130"/>
      <c r="I46" s="131" t="s">
        <v>118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2" t="s">
        <v>152</v>
      </c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28">
        <v>3539989.94</v>
      </c>
      <c r="AQ46" s="128"/>
      <c r="AR46" s="128"/>
      <c r="AS46" s="128"/>
      <c r="AT46" s="128"/>
      <c r="AU46" s="128"/>
      <c r="AV46" s="128"/>
      <c r="AW46" s="128"/>
      <c r="AX46" s="128">
        <v>2417836.52</v>
      </c>
      <c r="AY46" s="128"/>
      <c r="AZ46" s="128"/>
      <c r="BA46" s="128"/>
      <c r="BB46" s="128"/>
      <c r="BC46" s="128"/>
      <c r="BD46" s="128"/>
      <c r="BE46" s="128"/>
      <c r="BF46" s="128">
        <v>4493398.38</v>
      </c>
      <c r="BG46" s="128"/>
      <c r="BH46" s="128"/>
      <c r="BI46" s="128"/>
      <c r="BJ46" s="128"/>
      <c r="BK46" s="128"/>
      <c r="BL46" s="128"/>
      <c r="BM46" s="128"/>
      <c r="BN46" s="128">
        <v>2833435.54</v>
      </c>
      <c r="BO46" s="128"/>
      <c r="BP46" s="128"/>
      <c r="BQ46" s="128"/>
      <c r="BR46" s="128"/>
      <c r="BS46" s="128"/>
      <c r="BT46" s="128"/>
      <c r="BU46" s="128"/>
      <c r="BV46" s="128">
        <f>AP46/207</f>
        <v>17101.400676328503</v>
      </c>
      <c r="BW46" s="128"/>
      <c r="BX46" s="128"/>
      <c r="BY46" s="128"/>
      <c r="BZ46" s="128"/>
      <c r="CA46" s="128"/>
      <c r="CB46" s="128"/>
      <c r="CC46" s="128"/>
      <c r="CD46" s="128">
        <f>AX46/138</f>
        <v>17520.554492753625</v>
      </c>
      <c r="CE46" s="128"/>
      <c r="CF46" s="128"/>
      <c r="CG46" s="128"/>
      <c r="CH46" s="128"/>
      <c r="CI46" s="128"/>
      <c r="CJ46" s="128"/>
      <c r="CK46" s="128"/>
      <c r="CL46" s="128">
        <f>BF46/261</f>
        <v>17216.085747126435</v>
      </c>
      <c r="CM46" s="128"/>
      <c r="CN46" s="128"/>
      <c r="CO46" s="128"/>
      <c r="CP46" s="128"/>
      <c r="CQ46" s="128"/>
      <c r="CR46" s="128"/>
      <c r="CS46" s="128"/>
      <c r="CT46" s="128">
        <f>BN46/161</f>
        <v>17598.97850931677</v>
      </c>
      <c r="CU46" s="128"/>
      <c r="CV46" s="128"/>
      <c r="CW46" s="128"/>
      <c r="CX46" s="128"/>
      <c r="CY46" s="128"/>
      <c r="CZ46" s="128"/>
      <c r="DA46" s="133"/>
    </row>
    <row r="47" spans="1:105" s="15" customFormat="1" ht="15.75" customHeight="1">
      <c r="A47" s="129">
        <v>4</v>
      </c>
      <c r="B47" s="130"/>
      <c r="C47" s="130"/>
      <c r="D47" s="130"/>
      <c r="E47" s="130"/>
      <c r="F47" s="130"/>
      <c r="G47" s="130"/>
      <c r="H47" s="130"/>
      <c r="I47" s="131" t="s">
        <v>119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2" t="s">
        <v>153</v>
      </c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28">
        <v>1100011.52</v>
      </c>
      <c r="AQ47" s="128"/>
      <c r="AR47" s="128"/>
      <c r="AS47" s="128"/>
      <c r="AT47" s="128"/>
      <c r="AU47" s="128"/>
      <c r="AV47" s="128"/>
      <c r="AW47" s="128"/>
      <c r="AX47" s="128">
        <v>1124631.12</v>
      </c>
      <c r="AY47" s="128"/>
      <c r="AZ47" s="128"/>
      <c r="BA47" s="128"/>
      <c r="BB47" s="128"/>
      <c r="BC47" s="128"/>
      <c r="BD47" s="128"/>
      <c r="BE47" s="128"/>
      <c r="BF47" s="128">
        <v>1084101.12</v>
      </c>
      <c r="BG47" s="128"/>
      <c r="BH47" s="128"/>
      <c r="BI47" s="128"/>
      <c r="BJ47" s="128"/>
      <c r="BK47" s="128"/>
      <c r="BL47" s="128"/>
      <c r="BM47" s="128"/>
      <c r="BN47" s="128">
        <v>1192461.12</v>
      </c>
      <c r="BO47" s="128"/>
      <c r="BP47" s="128"/>
      <c r="BQ47" s="128"/>
      <c r="BR47" s="128"/>
      <c r="BS47" s="128"/>
      <c r="BT47" s="128"/>
      <c r="BU47" s="128"/>
      <c r="BV47" s="128">
        <f>AP47/(AZ62)</f>
        <v>366670.50666666665</v>
      </c>
      <c r="BW47" s="128"/>
      <c r="BX47" s="128"/>
      <c r="BY47" s="128"/>
      <c r="BZ47" s="128"/>
      <c r="CA47" s="128"/>
      <c r="CB47" s="128"/>
      <c r="CC47" s="128"/>
      <c r="CD47" s="128">
        <f>AX47/(AZ62)</f>
        <v>374877.04000000004</v>
      </c>
      <c r="CE47" s="128"/>
      <c r="CF47" s="128"/>
      <c r="CG47" s="128"/>
      <c r="CH47" s="128"/>
      <c r="CI47" s="128"/>
      <c r="CJ47" s="128"/>
      <c r="CK47" s="128"/>
      <c r="CL47" s="128">
        <f>BF47/(AZ62)</f>
        <v>361367.04000000004</v>
      </c>
      <c r="CM47" s="128"/>
      <c r="CN47" s="128"/>
      <c r="CO47" s="128"/>
      <c r="CP47" s="128"/>
      <c r="CQ47" s="128"/>
      <c r="CR47" s="128"/>
      <c r="CS47" s="128"/>
      <c r="CT47" s="128">
        <f>BN47/(AZ62)</f>
        <v>397487.04000000004</v>
      </c>
      <c r="CU47" s="128"/>
      <c r="CV47" s="128"/>
      <c r="CW47" s="128"/>
      <c r="CX47" s="128"/>
      <c r="CY47" s="128"/>
      <c r="CZ47" s="128"/>
      <c r="DA47" s="133"/>
    </row>
    <row r="48" spans="1:105" s="15" customFormat="1" ht="18.75" customHeight="1">
      <c r="A48" s="129">
        <v>5</v>
      </c>
      <c r="B48" s="130"/>
      <c r="C48" s="130"/>
      <c r="D48" s="130"/>
      <c r="E48" s="130"/>
      <c r="F48" s="130"/>
      <c r="G48" s="130"/>
      <c r="H48" s="130"/>
      <c r="I48" s="131" t="s">
        <v>120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2" t="s">
        <v>152</v>
      </c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28">
        <v>261820.59</v>
      </c>
      <c r="AQ48" s="128"/>
      <c r="AR48" s="128"/>
      <c r="AS48" s="128"/>
      <c r="AT48" s="128"/>
      <c r="AU48" s="128"/>
      <c r="AV48" s="128"/>
      <c r="AW48" s="128"/>
      <c r="AX48" s="128">
        <v>298376.41</v>
      </c>
      <c r="AY48" s="128"/>
      <c r="AZ48" s="128"/>
      <c r="BA48" s="128"/>
      <c r="BB48" s="128"/>
      <c r="BC48" s="128"/>
      <c r="BD48" s="128"/>
      <c r="BE48" s="128"/>
      <c r="BF48" s="128">
        <v>222942.1</v>
      </c>
      <c r="BG48" s="128"/>
      <c r="BH48" s="128"/>
      <c r="BI48" s="128"/>
      <c r="BJ48" s="128"/>
      <c r="BK48" s="128"/>
      <c r="BL48" s="128"/>
      <c r="BM48" s="128"/>
      <c r="BN48" s="128">
        <v>383379.98</v>
      </c>
      <c r="BO48" s="128"/>
      <c r="BP48" s="128"/>
      <c r="BQ48" s="128"/>
      <c r="BR48" s="128"/>
      <c r="BS48" s="128"/>
      <c r="BT48" s="128"/>
      <c r="BU48" s="128"/>
      <c r="BV48" s="128">
        <f>AP48/(AZ63/4)</f>
        <v>4363.6765</v>
      </c>
      <c r="BW48" s="128"/>
      <c r="BX48" s="128"/>
      <c r="BY48" s="128"/>
      <c r="BZ48" s="128"/>
      <c r="CA48" s="128"/>
      <c r="CB48" s="128"/>
      <c r="CC48" s="128"/>
      <c r="CD48" s="128">
        <f>AX48/(AZ63/4)</f>
        <v>4972.940166666666</v>
      </c>
      <c r="CE48" s="128"/>
      <c r="CF48" s="128"/>
      <c r="CG48" s="128"/>
      <c r="CH48" s="128"/>
      <c r="CI48" s="128"/>
      <c r="CJ48" s="128"/>
      <c r="CK48" s="128"/>
      <c r="CL48" s="128">
        <f>BF48/(AZ63/4)</f>
        <v>3715.701666666667</v>
      </c>
      <c r="CM48" s="128"/>
      <c r="CN48" s="128"/>
      <c r="CO48" s="128"/>
      <c r="CP48" s="128"/>
      <c r="CQ48" s="128"/>
      <c r="CR48" s="128"/>
      <c r="CS48" s="128"/>
      <c r="CT48" s="128">
        <f>BN48/(AZ63/4)</f>
        <v>6389.666333333333</v>
      </c>
      <c r="CU48" s="128"/>
      <c r="CV48" s="128"/>
      <c r="CW48" s="128"/>
      <c r="CX48" s="128"/>
      <c r="CY48" s="128"/>
      <c r="CZ48" s="128"/>
      <c r="DA48" s="133"/>
    </row>
    <row r="49" spans="1:105" s="15" customFormat="1" ht="18" customHeight="1">
      <c r="A49" s="129">
        <v>6</v>
      </c>
      <c r="B49" s="130"/>
      <c r="C49" s="130"/>
      <c r="D49" s="130"/>
      <c r="E49" s="130"/>
      <c r="F49" s="130"/>
      <c r="G49" s="130"/>
      <c r="H49" s="130"/>
      <c r="I49" s="131" t="s">
        <v>120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2" t="s">
        <v>151</v>
      </c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4" t="s">
        <v>34</v>
      </c>
      <c r="AQ49" s="135"/>
      <c r="AR49" s="135"/>
      <c r="AS49" s="135"/>
      <c r="AT49" s="135"/>
      <c r="AU49" s="135"/>
      <c r="AV49" s="135"/>
      <c r="AW49" s="136"/>
      <c r="AX49" s="134" t="s">
        <v>34</v>
      </c>
      <c r="AY49" s="135"/>
      <c r="AZ49" s="135"/>
      <c r="BA49" s="135"/>
      <c r="BB49" s="135"/>
      <c r="BC49" s="135"/>
      <c r="BD49" s="135"/>
      <c r="BE49" s="136"/>
      <c r="BF49" s="134" t="s">
        <v>34</v>
      </c>
      <c r="BG49" s="135"/>
      <c r="BH49" s="135"/>
      <c r="BI49" s="135"/>
      <c r="BJ49" s="135"/>
      <c r="BK49" s="135"/>
      <c r="BL49" s="135"/>
      <c r="BM49" s="136"/>
      <c r="BN49" s="134" t="s">
        <v>34</v>
      </c>
      <c r="BO49" s="135"/>
      <c r="BP49" s="135"/>
      <c r="BQ49" s="135"/>
      <c r="BR49" s="135"/>
      <c r="BS49" s="135"/>
      <c r="BT49" s="135"/>
      <c r="BU49" s="136"/>
      <c r="BV49" s="134" t="s">
        <v>34</v>
      </c>
      <c r="BW49" s="135"/>
      <c r="BX49" s="135"/>
      <c r="BY49" s="135"/>
      <c r="BZ49" s="135"/>
      <c r="CA49" s="135"/>
      <c r="CB49" s="135"/>
      <c r="CC49" s="136"/>
      <c r="CD49" s="134" t="s">
        <v>34</v>
      </c>
      <c r="CE49" s="135"/>
      <c r="CF49" s="135"/>
      <c r="CG49" s="135"/>
      <c r="CH49" s="135"/>
      <c r="CI49" s="135"/>
      <c r="CJ49" s="135"/>
      <c r="CK49" s="136"/>
      <c r="CL49" s="134" t="s">
        <v>34</v>
      </c>
      <c r="CM49" s="135"/>
      <c r="CN49" s="135"/>
      <c r="CO49" s="135"/>
      <c r="CP49" s="135"/>
      <c r="CQ49" s="135"/>
      <c r="CR49" s="135"/>
      <c r="CS49" s="136"/>
      <c r="CT49" s="134" t="s">
        <v>34</v>
      </c>
      <c r="CU49" s="135"/>
      <c r="CV49" s="135"/>
      <c r="CW49" s="135"/>
      <c r="CX49" s="135"/>
      <c r="CY49" s="135"/>
      <c r="CZ49" s="135"/>
      <c r="DA49" s="136"/>
    </row>
    <row r="50" spans="1:105" s="15" customFormat="1" ht="12.75" customHeight="1">
      <c r="A50" s="129">
        <v>7</v>
      </c>
      <c r="B50" s="130"/>
      <c r="C50" s="130"/>
      <c r="D50" s="130"/>
      <c r="E50" s="130"/>
      <c r="F50" s="130"/>
      <c r="G50" s="130"/>
      <c r="H50" s="130"/>
      <c r="I50" s="131" t="s">
        <v>162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2" t="s">
        <v>159</v>
      </c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4" t="s">
        <v>34</v>
      </c>
      <c r="AQ50" s="135"/>
      <c r="AR50" s="135"/>
      <c r="AS50" s="135"/>
      <c r="AT50" s="135"/>
      <c r="AU50" s="135"/>
      <c r="AV50" s="135"/>
      <c r="AW50" s="136"/>
      <c r="AX50" s="134" t="s">
        <v>34</v>
      </c>
      <c r="AY50" s="135"/>
      <c r="AZ50" s="135"/>
      <c r="BA50" s="135"/>
      <c r="BB50" s="135"/>
      <c r="BC50" s="135"/>
      <c r="BD50" s="135"/>
      <c r="BE50" s="136"/>
      <c r="BF50" s="134" t="s">
        <v>34</v>
      </c>
      <c r="BG50" s="135"/>
      <c r="BH50" s="135"/>
      <c r="BI50" s="135"/>
      <c r="BJ50" s="135"/>
      <c r="BK50" s="135"/>
      <c r="BL50" s="135"/>
      <c r="BM50" s="136"/>
      <c r="BN50" s="134" t="s">
        <v>34</v>
      </c>
      <c r="BO50" s="135"/>
      <c r="BP50" s="135"/>
      <c r="BQ50" s="135"/>
      <c r="BR50" s="135"/>
      <c r="BS50" s="135"/>
      <c r="BT50" s="135"/>
      <c r="BU50" s="136"/>
      <c r="BV50" s="134" t="s">
        <v>34</v>
      </c>
      <c r="BW50" s="135"/>
      <c r="BX50" s="135"/>
      <c r="BY50" s="135"/>
      <c r="BZ50" s="135"/>
      <c r="CA50" s="135"/>
      <c r="CB50" s="135"/>
      <c r="CC50" s="136"/>
      <c r="CD50" s="134" t="s">
        <v>34</v>
      </c>
      <c r="CE50" s="135"/>
      <c r="CF50" s="135"/>
      <c r="CG50" s="135"/>
      <c r="CH50" s="135"/>
      <c r="CI50" s="135"/>
      <c r="CJ50" s="135"/>
      <c r="CK50" s="136"/>
      <c r="CL50" s="134" t="s">
        <v>34</v>
      </c>
      <c r="CM50" s="135"/>
      <c r="CN50" s="135"/>
      <c r="CO50" s="135"/>
      <c r="CP50" s="135"/>
      <c r="CQ50" s="135"/>
      <c r="CR50" s="135"/>
      <c r="CS50" s="136"/>
      <c r="CT50" s="134" t="s">
        <v>34</v>
      </c>
      <c r="CU50" s="135"/>
      <c r="CV50" s="135"/>
      <c r="CW50" s="135"/>
      <c r="CX50" s="135"/>
      <c r="CY50" s="135"/>
      <c r="CZ50" s="135"/>
      <c r="DA50" s="136"/>
    </row>
    <row r="51" spans="1:105" s="15" customFormat="1" ht="13.5" thickBot="1">
      <c r="A51" s="294" t="s">
        <v>107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6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211">
        <f>SUM(AP44:AW50)</f>
        <v>7989662.869999999</v>
      </c>
      <c r="AQ51" s="211"/>
      <c r="AR51" s="211"/>
      <c r="AS51" s="211"/>
      <c r="AT51" s="211"/>
      <c r="AU51" s="211"/>
      <c r="AV51" s="211"/>
      <c r="AW51" s="211"/>
      <c r="AX51" s="211">
        <f>SUM(AX44:BE50)</f>
        <v>4698357.79</v>
      </c>
      <c r="AY51" s="211"/>
      <c r="AZ51" s="211"/>
      <c r="BA51" s="211"/>
      <c r="BB51" s="211"/>
      <c r="BC51" s="211"/>
      <c r="BD51" s="211"/>
      <c r="BE51" s="211"/>
      <c r="BF51" s="211">
        <f>SUM(BF44:BM50)</f>
        <v>9991859.6</v>
      </c>
      <c r="BG51" s="211"/>
      <c r="BH51" s="211"/>
      <c r="BI51" s="211"/>
      <c r="BJ51" s="211"/>
      <c r="BK51" s="211"/>
      <c r="BL51" s="211"/>
      <c r="BM51" s="211"/>
      <c r="BN51" s="211">
        <f>SUM(BN44:BU50)</f>
        <v>7485334.27</v>
      </c>
      <c r="BO51" s="211"/>
      <c r="BP51" s="211"/>
      <c r="BQ51" s="211"/>
      <c r="BR51" s="211"/>
      <c r="BS51" s="211"/>
      <c r="BT51" s="211"/>
      <c r="BU51" s="211"/>
      <c r="BV51" s="309"/>
      <c r="BW51" s="309"/>
      <c r="BX51" s="309"/>
      <c r="BY51" s="309"/>
      <c r="BZ51" s="309"/>
      <c r="CA51" s="309"/>
      <c r="CB51" s="309"/>
      <c r="CC51" s="309"/>
      <c r="CD51" s="309"/>
      <c r="CE51" s="309"/>
      <c r="CF51" s="309"/>
      <c r="CG51" s="309"/>
      <c r="CH51" s="309"/>
      <c r="CI51" s="309"/>
      <c r="CJ51" s="309"/>
      <c r="CK51" s="309"/>
      <c r="CL51" s="309"/>
      <c r="CM51" s="309"/>
      <c r="CN51" s="309"/>
      <c r="CO51" s="309"/>
      <c r="CP51" s="309"/>
      <c r="CQ51" s="309"/>
      <c r="CR51" s="309"/>
      <c r="CS51" s="309"/>
      <c r="CT51" s="309"/>
      <c r="CU51" s="309"/>
      <c r="CV51" s="309"/>
      <c r="CW51" s="309"/>
      <c r="CX51" s="309"/>
      <c r="CY51" s="309"/>
      <c r="CZ51" s="309"/>
      <c r="DA51" s="319"/>
    </row>
    <row r="52" spans="1:105" ht="12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</row>
    <row r="53" spans="1:105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</row>
    <row r="54" ht="12.75" customHeight="1"/>
    <row r="55" spans="1:105" s="14" customFormat="1" ht="40.5" customHeight="1">
      <c r="A55" s="213" t="s">
        <v>52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3"/>
      <c r="CZ55" s="213"/>
      <c r="DA55" s="213"/>
    </row>
    <row r="56" spans="1:105" s="14" customFormat="1" ht="15.75" thickBo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</row>
    <row r="57" spans="1:105" s="15" customFormat="1" ht="69" customHeight="1">
      <c r="A57" s="310" t="s">
        <v>5</v>
      </c>
      <c r="B57" s="292"/>
      <c r="C57" s="292"/>
      <c r="D57" s="292"/>
      <c r="E57" s="292"/>
      <c r="F57" s="292"/>
      <c r="G57" s="292"/>
      <c r="H57" s="292"/>
      <c r="I57" s="288" t="s">
        <v>57</v>
      </c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 t="s">
        <v>58</v>
      </c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 t="s">
        <v>59</v>
      </c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  <c r="BK57" s="288"/>
      <c r="BL57" s="288"/>
      <c r="BM57" s="288"/>
      <c r="BN57" s="288"/>
      <c r="BO57" s="288"/>
      <c r="BP57" s="288" t="s">
        <v>60</v>
      </c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8"/>
      <c r="CC57" s="288"/>
      <c r="CD57" s="288"/>
      <c r="CE57" s="288"/>
      <c r="CF57" s="288" t="s">
        <v>61</v>
      </c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3"/>
    </row>
    <row r="58" spans="1:105" s="15" customFormat="1" ht="21.75" customHeight="1">
      <c r="A58" s="193">
        <v>1</v>
      </c>
      <c r="B58" s="157"/>
      <c r="C58" s="157"/>
      <c r="D58" s="157"/>
      <c r="E58" s="157"/>
      <c r="F58" s="157"/>
      <c r="G58" s="157"/>
      <c r="H58" s="157"/>
      <c r="I58" s="157">
        <v>2</v>
      </c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>
        <v>3</v>
      </c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>
        <v>4</v>
      </c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>
        <v>5</v>
      </c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>
        <v>6</v>
      </c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201"/>
    </row>
    <row r="59" spans="1:105" s="15" customFormat="1" ht="63.75" customHeight="1">
      <c r="A59" s="151">
        <v>1</v>
      </c>
      <c r="B59" s="152"/>
      <c r="C59" s="152"/>
      <c r="D59" s="152"/>
      <c r="E59" s="152"/>
      <c r="F59" s="152"/>
      <c r="G59" s="152"/>
      <c r="H59" s="152"/>
      <c r="I59" s="131" t="s">
        <v>117</v>
      </c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61" t="s">
        <v>152</v>
      </c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3"/>
      <c r="AZ59" s="194">
        <v>235</v>
      </c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30" t="s">
        <v>34</v>
      </c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50"/>
    </row>
    <row r="60" spans="1:105" s="15" customFormat="1" ht="81" customHeight="1">
      <c r="A60" s="151">
        <v>2</v>
      </c>
      <c r="B60" s="152"/>
      <c r="C60" s="152"/>
      <c r="D60" s="152"/>
      <c r="E60" s="152"/>
      <c r="F60" s="152"/>
      <c r="G60" s="152"/>
      <c r="H60" s="152"/>
      <c r="I60" s="131" t="s">
        <v>125</v>
      </c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61" t="s">
        <v>152</v>
      </c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3"/>
      <c r="AZ60" s="194">
        <v>243</v>
      </c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30" t="s">
        <v>34</v>
      </c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50"/>
    </row>
    <row r="61" spans="1:105" s="15" customFormat="1" ht="18.75" customHeight="1">
      <c r="A61" s="151">
        <v>3</v>
      </c>
      <c r="B61" s="152"/>
      <c r="C61" s="152"/>
      <c r="D61" s="152"/>
      <c r="E61" s="152"/>
      <c r="F61" s="152"/>
      <c r="G61" s="152"/>
      <c r="H61" s="152"/>
      <c r="I61" s="131" t="s">
        <v>118</v>
      </c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61" t="s">
        <v>152</v>
      </c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3"/>
      <c r="AZ61" s="194">
        <v>767</v>
      </c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30" t="s">
        <v>34</v>
      </c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50"/>
    </row>
    <row r="62" spans="1:105" s="15" customFormat="1" ht="18" customHeight="1">
      <c r="A62" s="151">
        <v>4</v>
      </c>
      <c r="B62" s="152"/>
      <c r="C62" s="152"/>
      <c r="D62" s="152"/>
      <c r="E62" s="152"/>
      <c r="F62" s="152"/>
      <c r="G62" s="152"/>
      <c r="H62" s="152"/>
      <c r="I62" s="131" t="s">
        <v>119</v>
      </c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61" t="s">
        <v>153</v>
      </c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3"/>
      <c r="AZ62" s="194">
        <v>3</v>
      </c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30" t="s">
        <v>34</v>
      </c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50"/>
    </row>
    <row r="63" spans="1:105" ht="15.75" customHeight="1">
      <c r="A63" s="151">
        <v>5</v>
      </c>
      <c r="B63" s="152"/>
      <c r="C63" s="152"/>
      <c r="D63" s="152"/>
      <c r="E63" s="152"/>
      <c r="F63" s="152"/>
      <c r="G63" s="152"/>
      <c r="H63" s="152"/>
      <c r="I63" s="131" t="s">
        <v>120</v>
      </c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61" t="s">
        <v>152</v>
      </c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3"/>
      <c r="AZ63" s="194">
        <v>240</v>
      </c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30" t="s">
        <v>34</v>
      </c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50"/>
    </row>
    <row r="64" spans="1:105" ht="17.25" customHeight="1">
      <c r="A64" s="151">
        <v>6</v>
      </c>
      <c r="B64" s="152"/>
      <c r="C64" s="152"/>
      <c r="D64" s="152"/>
      <c r="E64" s="152"/>
      <c r="F64" s="152"/>
      <c r="G64" s="152"/>
      <c r="H64" s="152"/>
      <c r="I64" s="131" t="s">
        <v>120</v>
      </c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61">
        <v>180</v>
      </c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3"/>
      <c r="AZ64" s="194" t="s">
        <v>34</v>
      </c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30" t="s">
        <v>34</v>
      </c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50"/>
    </row>
    <row r="65" spans="1:105" ht="12.75" customHeight="1" thickBot="1">
      <c r="A65" s="316" t="s">
        <v>107</v>
      </c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8"/>
      <c r="AI65" s="311" t="s">
        <v>34</v>
      </c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3"/>
      <c r="AZ65" s="321">
        <f>SUM(AZ59:BO64)</f>
        <v>1488</v>
      </c>
      <c r="BA65" s="321"/>
      <c r="BB65" s="321"/>
      <c r="BC65" s="321"/>
      <c r="BD65" s="321"/>
      <c r="BE65" s="321"/>
      <c r="BF65" s="321"/>
      <c r="BG65" s="321"/>
      <c r="BH65" s="321"/>
      <c r="BI65" s="321"/>
      <c r="BJ65" s="321"/>
      <c r="BK65" s="321"/>
      <c r="BL65" s="321"/>
      <c r="BM65" s="321"/>
      <c r="BN65" s="321"/>
      <c r="BO65" s="321"/>
      <c r="BP65" s="230" t="s">
        <v>34</v>
      </c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314"/>
      <c r="CG65" s="314"/>
      <c r="CH65" s="314"/>
      <c r="CI65" s="314"/>
      <c r="CJ65" s="314"/>
      <c r="CK65" s="314"/>
      <c r="CL65" s="314"/>
      <c r="CM65" s="314"/>
      <c r="CN65" s="314"/>
      <c r="CO65" s="314"/>
      <c r="CP65" s="314"/>
      <c r="CQ65" s="314"/>
      <c r="CR65" s="314"/>
      <c r="CS65" s="314"/>
      <c r="CT65" s="314"/>
      <c r="CU65" s="314"/>
      <c r="CV65" s="314"/>
      <c r="CW65" s="314"/>
      <c r="CX65" s="314"/>
      <c r="CY65" s="314"/>
      <c r="CZ65" s="314"/>
      <c r="DA65" s="315"/>
    </row>
    <row r="66" spans="1:105" s="13" customFormat="1" ht="27" customHeight="1">
      <c r="A66" s="16"/>
      <c r="B66" s="17"/>
      <c r="C66" s="17"/>
      <c r="D66" s="17"/>
      <c r="E66" s="17"/>
      <c r="F66" s="17"/>
      <c r="G66" s="17"/>
      <c r="H66" s="1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</row>
    <row r="67" spans="1:105" s="13" customFormat="1" ht="53.25" customHeight="1">
      <c r="A67" s="213" t="s">
        <v>62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</row>
    <row r="68" spans="1:105" s="14" customFormat="1" ht="15.75" thickBo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</row>
    <row r="69" spans="1:105" s="15" customFormat="1" ht="37.5" customHeight="1">
      <c r="A69" s="235" t="s">
        <v>5</v>
      </c>
      <c r="B69" s="203"/>
      <c r="C69" s="203"/>
      <c r="D69" s="203"/>
      <c r="E69" s="203"/>
      <c r="F69" s="236"/>
      <c r="G69" s="202" t="s">
        <v>63</v>
      </c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36"/>
      <c r="AB69" s="202" t="s">
        <v>121</v>
      </c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36"/>
      <c r="AN69" s="202" t="s">
        <v>64</v>
      </c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36"/>
      <c r="BD69" s="261" t="s">
        <v>65</v>
      </c>
      <c r="BE69" s="262"/>
      <c r="BF69" s="262"/>
      <c r="BG69" s="262"/>
      <c r="BH69" s="262"/>
      <c r="BI69" s="262"/>
      <c r="BJ69" s="262"/>
      <c r="BK69" s="262"/>
      <c r="BL69" s="262"/>
      <c r="BM69" s="262"/>
      <c r="BN69" s="262"/>
      <c r="BO69" s="262"/>
      <c r="BP69" s="262"/>
      <c r="BQ69" s="262"/>
      <c r="BR69" s="262"/>
      <c r="BS69" s="262"/>
      <c r="BT69" s="262"/>
      <c r="BU69" s="262"/>
      <c r="BV69" s="262"/>
      <c r="BW69" s="262"/>
      <c r="BX69" s="262"/>
      <c r="BY69" s="262"/>
      <c r="BZ69" s="262"/>
      <c r="CA69" s="262"/>
      <c r="CB69" s="262"/>
      <c r="CC69" s="262"/>
      <c r="CD69" s="262"/>
      <c r="CE69" s="262"/>
      <c r="CF69" s="262"/>
      <c r="CG69" s="262"/>
      <c r="CH69" s="262"/>
      <c r="CI69" s="262"/>
      <c r="CJ69" s="262"/>
      <c r="CK69" s="262"/>
      <c r="CL69" s="262"/>
      <c r="CM69" s="262"/>
      <c r="CN69" s="262"/>
      <c r="CO69" s="263"/>
      <c r="CP69" s="202" t="s">
        <v>66</v>
      </c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4"/>
    </row>
    <row r="70" spans="1:105" s="15" customFormat="1" ht="33" customHeight="1">
      <c r="A70" s="239"/>
      <c r="B70" s="209"/>
      <c r="C70" s="209"/>
      <c r="D70" s="209"/>
      <c r="E70" s="209"/>
      <c r="F70" s="240"/>
      <c r="G70" s="208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40"/>
      <c r="AB70" s="208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40"/>
      <c r="AN70" s="208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40"/>
      <c r="BD70" s="264" t="s">
        <v>154</v>
      </c>
      <c r="BE70" s="265"/>
      <c r="BF70" s="265"/>
      <c r="BG70" s="265"/>
      <c r="BH70" s="265"/>
      <c r="BI70" s="265"/>
      <c r="BJ70" s="265"/>
      <c r="BK70" s="265"/>
      <c r="BL70" s="266"/>
      <c r="BM70" s="264" t="s">
        <v>155</v>
      </c>
      <c r="BN70" s="265"/>
      <c r="BO70" s="265"/>
      <c r="BP70" s="265"/>
      <c r="BQ70" s="265"/>
      <c r="BR70" s="265"/>
      <c r="BS70" s="265"/>
      <c r="BT70" s="265"/>
      <c r="BU70" s="266"/>
      <c r="BV70" s="264" t="s">
        <v>67</v>
      </c>
      <c r="BW70" s="265"/>
      <c r="BX70" s="265"/>
      <c r="BY70" s="265"/>
      <c r="BZ70" s="265"/>
      <c r="CA70" s="265"/>
      <c r="CB70" s="265"/>
      <c r="CC70" s="265"/>
      <c r="CD70" s="266"/>
      <c r="CE70" s="264" t="s">
        <v>68</v>
      </c>
      <c r="CF70" s="265"/>
      <c r="CG70" s="265"/>
      <c r="CH70" s="265"/>
      <c r="CI70" s="265"/>
      <c r="CJ70" s="265"/>
      <c r="CK70" s="265"/>
      <c r="CL70" s="265"/>
      <c r="CM70" s="265"/>
      <c r="CN70" s="265"/>
      <c r="CO70" s="266"/>
      <c r="CP70" s="208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10"/>
    </row>
    <row r="71" spans="1:105" s="15" customFormat="1" ht="18.75" customHeight="1" hidden="1">
      <c r="A71" s="137">
        <v>1</v>
      </c>
      <c r="B71" s="138"/>
      <c r="C71" s="138"/>
      <c r="D71" s="138"/>
      <c r="E71" s="138"/>
      <c r="F71" s="139"/>
      <c r="G71" s="164">
        <v>2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9"/>
      <c r="AB71" s="164">
        <v>3</v>
      </c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9"/>
      <c r="AN71" s="164">
        <v>4</v>
      </c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9"/>
      <c r="BD71" s="164">
        <v>5</v>
      </c>
      <c r="BE71" s="138"/>
      <c r="BF71" s="138"/>
      <c r="BG71" s="138"/>
      <c r="BH71" s="138"/>
      <c r="BI71" s="138"/>
      <c r="BJ71" s="138"/>
      <c r="BK71" s="138"/>
      <c r="BL71" s="139"/>
      <c r="BM71" s="164">
        <v>6</v>
      </c>
      <c r="BN71" s="138"/>
      <c r="BO71" s="138"/>
      <c r="BP71" s="138"/>
      <c r="BQ71" s="138"/>
      <c r="BR71" s="138"/>
      <c r="BS71" s="138"/>
      <c r="BT71" s="138"/>
      <c r="BU71" s="139"/>
      <c r="BV71" s="164">
        <v>7</v>
      </c>
      <c r="BW71" s="138"/>
      <c r="BX71" s="138"/>
      <c r="BY71" s="138"/>
      <c r="BZ71" s="138"/>
      <c r="CA71" s="138"/>
      <c r="CB71" s="138"/>
      <c r="CC71" s="138"/>
      <c r="CD71" s="139"/>
      <c r="CE71" s="164">
        <v>8</v>
      </c>
      <c r="CF71" s="138"/>
      <c r="CG71" s="138"/>
      <c r="CH71" s="138"/>
      <c r="CI71" s="138"/>
      <c r="CJ71" s="138"/>
      <c r="CK71" s="138"/>
      <c r="CL71" s="138"/>
      <c r="CM71" s="138"/>
      <c r="CN71" s="138"/>
      <c r="CO71" s="139"/>
      <c r="CP71" s="164">
        <v>9</v>
      </c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295"/>
    </row>
    <row r="72" spans="1:105" s="15" customFormat="1" ht="41.25" customHeight="1">
      <c r="A72" s="140">
        <v>1</v>
      </c>
      <c r="B72" s="141"/>
      <c r="C72" s="141"/>
      <c r="D72" s="141"/>
      <c r="E72" s="141"/>
      <c r="F72" s="142"/>
      <c r="G72" s="143" t="s">
        <v>123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5"/>
      <c r="AB72" s="146" t="s">
        <v>152</v>
      </c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8"/>
      <c r="AN72" s="165">
        <v>67488060</v>
      </c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7"/>
      <c r="BD72" s="134">
        <f>AN72</f>
        <v>67488060</v>
      </c>
      <c r="BE72" s="135"/>
      <c r="BF72" s="135"/>
      <c r="BG72" s="135"/>
      <c r="BH72" s="135"/>
      <c r="BI72" s="135"/>
      <c r="BJ72" s="135"/>
      <c r="BK72" s="135"/>
      <c r="BL72" s="136"/>
      <c r="BM72" s="161"/>
      <c r="BN72" s="162"/>
      <c r="BO72" s="162"/>
      <c r="BP72" s="162"/>
      <c r="BQ72" s="162"/>
      <c r="BR72" s="162"/>
      <c r="BS72" s="162"/>
      <c r="BT72" s="162"/>
      <c r="BU72" s="163"/>
      <c r="BV72" s="161"/>
      <c r="BW72" s="162"/>
      <c r="BX72" s="162"/>
      <c r="BY72" s="162"/>
      <c r="BZ72" s="162"/>
      <c r="CA72" s="162"/>
      <c r="CB72" s="162"/>
      <c r="CC72" s="162"/>
      <c r="CD72" s="163"/>
      <c r="CE72" s="134">
        <f>AN72</f>
        <v>67488060</v>
      </c>
      <c r="CF72" s="135"/>
      <c r="CG72" s="135"/>
      <c r="CH72" s="135"/>
      <c r="CI72" s="135"/>
      <c r="CJ72" s="135"/>
      <c r="CK72" s="135"/>
      <c r="CL72" s="135"/>
      <c r="CM72" s="135"/>
      <c r="CN72" s="135"/>
      <c r="CO72" s="136"/>
      <c r="CP72" s="134">
        <f>AN72-CE72</f>
        <v>0</v>
      </c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296"/>
    </row>
    <row r="73" spans="1:105" s="15" customFormat="1" ht="19.5" customHeight="1">
      <c r="A73" s="140">
        <v>2</v>
      </c>
      <c r="B73" s="141"/>
      <c r="C73" s="141"/>
      <c r="D73" s="141"/>
      <c r="E73" s="141"/>
      <c r="F73" s="142"/>
      <c r="G73" s="143" t="s">
        <v>122</v>
      </c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5"/>
      <c r="AB73" s="146" t="s">
        <v>151</v>
      </c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8"/>
      <c r="AN73" s="165">
        <v>9262490</v>
      </c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7"/>
      <c r="BD73" s="134">
        <f>AN73</f>
        <v>9262490</v>
      </c>
      <c r="BE73" s="135"/>
      <c r="BF73" s="135"/>
      <c r="BG73" s="135"/>
      <c r="BH73" s="135"/>
      <c r="BI73" s="135"/>
      <c r="BJ73" s="135"/>
      <c r="BK73" s="135"/>
      <c r="BL73" s="136"/>
      <c r="BM73" s="161"/>
      <c r="BN73" s="162"/>
      <c r="BO73" s="162"/>
      <c r="BP73" s="162"/>
      <c r="BQ73" s="162"/>
      <c r="BR73" s="162"/>
      <c r="BS73" s="162"/>
      <c r="BT73" s="162"/>
      <c r="BU73" s="163"/>
      <c r="BV73" s="161"/>
      <c r="BW73" s="162"/>
      <c r="BX73" s="162"/>
      <c r="BY73" s="162"/>
      <c r="BZ73" s="162"/>
      <c r="CA73" s="162"/>
      <c r="CB73" s="162"/>
      <c r="CC73" s="162"/>
      <c r="CD73" s="163"/>
      <c r="CE73" s="134">
        <f aca="true" t="shared" si="0" ref="CE73:CE78">AN73</f>
        <v>9262490</v>
      </c>
      <c r="CF73" s="135"/>
      <c r="CG73" s="135"/>
      <c r="CH73" s="135"/>
      <c r="CI73" s="135"/>
      <c r="CJ73" s="135"/>
      <c r="CK73" s="135"/>
      <c r="CL73" s="135"/>
      <c r="CM73" s="135"/>
      <c r="CN73" s="135"/>
      <c r="CO73" s="136"/>
      <c r="CP73" s="134">
        <f aca="true" t="shared" si="1" ref="CP73:CP80">AN73-CE73</f>
        <v>0</v>
      </c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296"/>
    </row>
    <row r="74" spans="1:105" s="15" customFormat="1" ht="25.5" customHeight="1" hidden="1">
      <c r="A74" s="140">
        <v>1</v>
      </c>
      <c r="B74" s="141"/>
      <c r="C74" s="141"/>
      <c r="D74" s="141"/>
      <c r="E74" s="141"/>
      <c r="F74" s="142"/>
      <c r="G74" s="143" t="s">
        <v>147</v>
      </c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5"/>
      <c r="AB74" s="146" t="s">
        <v>151</v>
      </c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8"/>
      <c r="AN74" s="165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7"/>
      <c r="BD74" s="134"/>
      <c r="BE74" s="135"/>
      <c r="BF74" s="135"/>
      <c r="BG74" s="135"/>
      <c r="BH74" s="135"/>
      <c r="BI74" s="135"/>
      <c r="BJ74" s="135"/>
      <c r="BK74" s="135"/>
      <c r="BL74" s="136"/>
      <c r="BM74" s="134"/>
      <c r="BN74" s="135"/>
      <c r="BO74" s="135"/>
      <c r="BP74" s="135"/>
      <c r="BQ74" s="135"/>
      <c r="BR74" s="135"/>
      <c r="BS74" s="135"/>
      <c r="BT74" s="135"/>
      <c r="BU74" s="136"/>
      <c r="BV74" s="134"/>
      <c r="BW74" s="135"/>
      <c r="BX74" s="135"/>
      <c r="BY74" s="135"/>
      <c r="BZ74" s="135"/>
      <c r="CA74" s="135"/>
      <c r="CB74" s="135"/>
      <c r="CC74" s="135"/>
      <c r="CD74" s="136"/>
      <c r="CE74" s="134">
        <f t="shared" si="0"/>
        <v>0</v>
      </c>
      <c r="CF74" s="135"/>
      <c r="CG74" s="135"/>
      <c r="CH74" s="135"/>
      <c r="CI74" s="135"/>
      <c r="CJ74" s="135"/>
      <c r="CK74" s="135"/>
      <c r="CL74" s="135"/>
      <c r="CM74" s="135"/>
      <c r="CN74" s="135"/>
      <c r="CO74" s="136"/>
      <c r="CP74" s="134">
        <f t="shared" si="1"/>
        <v>0</v>
      </c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296"/>
    </row>
    <row r="75" spans="1:105" s="15" customFormat="1" ht="30" customHeight="1">
      <c r="A75" s="140">
        <v>3</v>
      </c>
      <c r="B75" s="141"/>
      <c r="C75" s="141"/>
      <c r="D75" s="141"/>
      <c r="E75" s="141"/>
      <c r="F75" s="142"/>
      <c r="G75" s="143" t="s">
        <v>124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5"/>
      <c r="AB75" s="146" t="s">
        <v>152</v>
      </c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8"/>
      <c r="AN75" s="165">
        <v>25664009.65</v>
      </c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7"/>
      <c r="BD75" s="134">
        <f>AN75</f>
        <v>25664009.65</v>
      </c>
      <c r="BE75" s="135"/>
      <c r="BF75" s="135"/>
      <c r="BG75" s="135"/>
      <c r="BH75" s="135"/>
      <c r="BI75" s="135"/>
      <c r="BJ75" s="135"/>
      <c r="BK75" s="135"/>
      <c r="BL75" s="136"/>
      <c r="BM75" s="134"/>
      <c r="BN75" s="135"/>
      <c r="BO75" s="135"/>
      <c r="BP75" s="135"/>
      <c r="BQ75" s="135"/>
      <c r="BR75" s="135"/>
      <c r="BS75" s="135"/>
      <c r="BT75" s="135"/>
      <c r="BU75" s="136"/>
      <c r="BV75" s="161"/>
      <c r="BW75" s="162"/>
      <c r="BX75" s="162"/>
      <c r="BY75" s="162"/>
      <c r="BZ75" s="162"/>
      <c r="CA75" s="162"/>
      <c r="CB75" s="162"/>
      <c r="CC75" s="162"/>
      <c r="CD75" s="163"/>
      <c r="CE75" s="134">
        <f t="shared" si="0"/>
        <v>25664009.65</v>
      </c>
      <c r="CF75" s="135"/>
      <c r="CG75" s="135"/>
      <c r="CH75" s="135"/>
      <c r="CI75" s="135"/>
      <c r="CJ75" s="135"/>
      <c r="CK75" s="135"/>
      <c r="CL75" s="135"/>
      <c r="CM75" s="135"/>
      <c r="CN75" s="135"/>
      <c r="CO75" s="136"/>
      <c r="CP75" s="134">
        <f t="shared" si="1"/>
        <v>0</v>
      </c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296"/>
    </row>
    <row r="76" spans="1:105" s="15" customFormat="1" ht="39" customHeight="1">
      <c r="A76" s="140">
        <v>4</v>
      </c>
      <c r="B76" s="141"/>
      <c r="C76" s="141"/>
      <c r="D76" s="141"/>
      <c r="E76" s="141"/>
      <c r="F76" s="142"/>
      <c r="G76" s="143" t="s">
        <v>160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5"/>
      <c r="AB76" s="146" t="s">
        <v>159</v>
      </c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8"/>
      <c r="AN76" s="165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7"/>
      <c r="BD76" s="134">
        <f>AN76</f>
        <v>0</v>
      </c>
      <c r="BE76" s="135"/>
      <c r="BF76" s="135"/>
      <c r="BG76" s="135"/>
      <c r="BH76" s="135"/>
      <c r="BI76" s="135"/>
      <c r="BJ76" s="135"/>
      <c r="BK76" s="135"/>
      <c r="BL76" s="136"/>
      <c r="BM76" s="134"/>
      <c r="BN76" s="135"/>
      <c r="BO76" s="135"/>
      <c r="BP76" s="135"/>
      <c r="BQ76" s="135"/>
      <c r="BR76" s="135"/>
      <c r="BS76" s="135"/>
      <c r="BT76" s="135"/>
      <c r="BU76" s="136"/>
      <c r="BV76" s="161"/>
      <c r="BW76" s="162"/>
      <c r="BX76" s="162"/>
      <c r="BY76" s="162"/>
      <c r="BZ76" s="162"/>
      <c r="CA76" s="162"/>
      <c r="CB76" s="162"/>
      <c r="CC76" s="162"/>
      <c r="CD76" s="163"/>
      <c r="CE76" s="134">
        <f t="shared" si="0"/>
        <v>0</v>
      </c>
      <c r="CF76" s="135"/>
      <c r="CG76" s="135"/>
      <c r="CH76" s="135"/>
      <c r="CI76" s="135"/>
      <c r="CJ76" s="135"/>
      <c r="CK76" s="135"/>
      <c r="CL76" s="135"/>
      <c r="CM76" s="135"/>
      <c r="CN76" s="135"/>
      <c r="CO76" s="136"/>
      <c r="CP76" s="134">
        <f t="shared" si="1"/>
        <v>0</v>
      </c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296"/>
    </row>
    <row r="77" spans="1:105" ht="27" customHeight="1">
      <c r="A77" s="140">
        <v>5</v>
      </c>
      <c r="B77" s="141"/>
      <c r="C77" s="141"/>
      <c r="D77" s="141"/>
      <c r="E77" s="141"/>
      <c r="F77" s="142"/>
      <c r="G77" s="143" t="s">
        <v>211</v>
      </c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5"/>
      <c r="AB77" s="146" t="s">
        <v>151</v>
      </c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8"/>
      <c r="AN77" s="165">
        <v>-2060572.87</v>
      </c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7"/>
      <c r="BD77" s="134">
        <f>AN77</f>
        <v>-2060572.87</v>
      </c>
      <c r="BE77" s="135"/>
      <c r="BF77" s="135"/>
      <c r="BG77" s="135"/>
      <c r="BH77" s="135"/>
      <c r="BI77" s="135"/>
      <c r="BJ77" s="135"/>
      <c r="BK77" s="135"/>
      <c r="BL77" s="136"/>
      <c r="BM77" s="134"/>
      <c r="BN77" s="135"/>
      <c r="BO77" s="135"/>
      <c r="BP77" s="135"/>
      <c r="BQ77" s="135"/>
      <c r="BR77" s="135"/>
      <c r="BS77" s="135"/>
      <c r="BT77" s="135"/>
      <c r="BU77" s="136"/>
      <c r="BV77" s="161"/>
      <c r="BW77" s="162"/>
      <c r="BX77" s="162"/>
      <c r="BY77" s="162"/>
      <c r="BZ77" s="162"/>
      <c r="CA77" s="162"/>
      <c r="CB77" s="162"/>
      <c r="CC77" s="162"/>
      <c r="CD77" s="163"/>
      <c r="CE77" s="134">
        <f t="shared" si="0"/>
        <v>-2060572.87</v>
      </c>
      <c r="CF77" s="135"/>
      <c r="CG77" s="135"/>
      <c r="CH77" s="135"/>
      <c r="CI77" s="135"/>
      <c r="CJ77" s="135"/>
      <c r="CK77" s="135"/>
      <c r="CL77" s="135"/>
      <c r="CM77" s="135"/>
      <c r="CN77" s="135"/>
      <c r="CO77" s="136"/>
      <c r="CP77" s="134">
        <f t="shared" si="1"/>
        <v>0</v>
      </c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296"/>
    </row>
    <row r="78" spans="1:105" ht="18" customHeight="1">
      <c r="A78" s="140">
        <v>6</v>
      </c>
      <c r="B78" s="141"/>
      <c r="C78" s="141"/>
      <c r="D78" s="141"/>
      <c r="E78" s="141"/>
      <c r="F78" s="142"/>
      <c r="G78" s="143" t="s">
        <v>148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5"/>
      <c r="AB78" s="146" t="s">
        <v>153</v>
      </c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8"/>
      <c r="AN78" s="165">
        <v>4501204.88</v>
      </c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7"/>
      <c r="BD78" s="134">
        <f>AN78</f>
        <v>4501204.88</v>
      </c>
      <c r="BE78" s="135"/>
      <c r="BF78" s="135"/>
      <c r="BG78" s="135"/>
      <c r="BH78" s="135"/>
      <c r="BI78" s="135"/>
      <c r="BJ78" s="135"/>
      <c r="BK78" s="135"/>
      <c r="BL78" s="136"/>
      <c r="BM78" s="161"/>
      <c r="BN78" s="162"/>
      <c r="BO78" s="162"/>
      <c r="BP78" s="162"/>
      <c r="BQ78" s="162"/>
      <c r="BR78" s="162"/>
      <c r="BS78" s="162"/>
      <c r="BT78" s="162"/>
      <c r="BU78" s="163"/>
      <c r="BV78" s="161"/>
      <c r="BW78" s="162"/>
      <c r="BX78" s="162"/>
      <c r="BY78" s="162"/>
      <c r="BZ78" s="162"/>
      <c r="CA78" s="162"/>
      <c r="CB78" s="162"/>
      <c r="CC78" s="162"/>
      <c r="CD78" s="163"/>
      <c r="CE78" s="134">
        <f t="shared" si="0"/>
        <v>4501204.88</v>
      </c>
      <c r="CF78" s="135"/>
      <c r="CG78" s="135"/>
      <c r="CH78" s="135"/>
      <c r="CI78" s="135"/>
      <c r="CJ78" s="135"/>
      <c r="CK78" s="135"/>
      <c r="CL78" s="135"/>
      <c r="CM78" s="135"/>
      <c r="CN78" s="135"/>
      <c r="CO78" s="136"/>
      <c r="CP78" s="134">
        <f t="shared" si="1"/>
        <v>0</v>
      </c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296"/>
    </row>
    <row r="79" spans="1:105" ht="25.5" customHeight="1">
      <c r="A79" s="140">
        <v>7</v>
      </c>
      <c r="B79" s="141"/>
      <c r="C79" s="141"/>
      <c r="D79" s="141"/>
      <c r="E79" s="141"/>
      <c r="F79" s="142"/>
      <c r="G79" s="143" t="s">
        <v>163</v>
      </c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5"/>
      <c r="AB79" s="146" t="s">
        <v>161</v>
      </c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8"/>
      <c r="AN79" s="165">
        <v>0</v>
      </c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7"/>
      <c r="BD79" s="134">
        <v>0</v>
      </c>
      <c r="BE79" s="135"/>
      <c r="BF79" s="135"/>
      <c r="BG79" s="135"/>
      <c r="BH79" s="135"/>
      <c r="BI79" s="135"/>
      <c r="BJ79" s="135"/>
      <c r="BK79" s="135"/>
      <c r="BL79" s="136"/>
      <c r="BM79" s="161"/>
      <c r="BN79" s="162"/>
      <c r="BO79" s="162"/>
      <c r="BP79" s="162"/>
      <c r="BQ79" s="162"/>
      <c r="BR79" s="162"/>
      <c r="BS79" s="162"/>
      <c r="BT79" s="162"/>
      <c r="BU79" s="163"/>
      <c r="BV79" s="161"/>
      <c r="BW79" s="162"/>
      <c r="BX79" s="162"/>
      <c r="BY79" s="162"/>
      <c r="BZ79" s="162"/>
      <c r="CA79" s="162"/>
      <c r="CB79" s="162"/>
      <c r="CC79" s="162"/>
      <c r="CD79" s="163"/>
      <c r="CE79" s="134">
        <v>0</v>
      </c>
      <c r="CF79" s="135"/>
      <c r="CG79" s="135"/>
      <c r="CH79" s="135"/>
      <c r="CI79" s="135"/>
      <c r="CJ79" s="135"/>
      <c r="CK79" s="135"/>
      <c r="CL79" s="135"/>
      <c r="CM79" s="135"/>
      <c r="CN79" s="135"/>
      <c r="CO79" s="136"/>
      <c r="CP79" s="134">
        <f t="shared" si="1"/>
        <v>0</v>
      </c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296"/>
    </row>
    <row r="80" spans="1:105" s="13" customFormat="1" ht="27" customHeight="1" thickBot="1">
      <c r="A80" s="322" t="s">
        <v>54</v>
      </c>
      <c r="B80" s="323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4"/>
      <c r="AN80" s="325">
        <f>SUM(AN72:BC79)</f>
        <v>104855191.66</v>
      </c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  <c r="BC80" s="327"/>
      <c r="BD80" s="284">
        <f>AN80</f>
        <v>104855191.66</v>
      </c>
      <c r="BE80" s="290"/>
      <c r="BF80" s="290"/>
      <c r="BG80" s="290"/>
      <c r="BH80" s="290"/>
      <c r="BI80" s="290"/>
      <c r="BJ80" s="290"/>
      <c r="BK80" s="290"/>
      <c r="BL80" s="291"/>
      <c r="BM80" s="284"/>
      <c r="BN80" s="290"/>
      <c r="BO80" s="290"/>
      <c r="BP80" s="290"/>
      <c r="BQ80" s="290"/>
      <c r="BR80" s="290"/>
      <c r="BS80" s="290"/>
      <c r="BT80" s="290"/>
      <c r="BU80" s="291"/>
      <c r="BV80" s="335"/>
      <c r="BW80" s="336"/>
      <c r="BX80" s="336"/>
      <c r="BY80" s="336"/>
      <c r="BZ80" s="336"/>
      <c r="CA80" s="336"/>
      <c r="CB80" s="336"/>
      <c r="CC80" s="336"/>
      <c r="CD80" s="337"/>
      <c r="CE80" s="284">
        <f>CE72+CE73+CE75+CE76+CE77+CE78+CE79</f>
        <v>104855191.66</v>
      </c>
      <c r="CF80" s="290"/>
      <c r="CG80" s="290"/>
      <c r="CH80" s="290"/>
      <c r="CI80" s="290"/>
      <c r="CJ80" s="290"/>
      <c r="CK80" s="290"/>
      <c r="CL80" s="290"/>
      <c r="CM80" s="290"/>
      <c r="CN80" s="290"/>
      <c r="CO80" s="291"/>
      <c r="CP80" s="134">
        <f t="shared" si="1"/>
        <v>0</v>
      </c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296"/>
    </row>
    <row r="81" spans="1:105" s="13" customFormat="1" ht="34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</row>
    <row r="82" spans="1:105" s="14" customFormat="1" ht="15">
      <c r="A82" s="213" t="s">
        <v>69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3"/>
      <c r="BR82" s="213"/>
      <c r="BS82" s="213"/>
      <c r="BT82" s="213"/>
      <c r="BU82" s="213"/>
      <c r="BV82" s="213"/>
      <c r="BW82" s="213"/>
      <c r="BX82" s="213"/>
      <c r="BY82" s="213"/>
      <c r="BZ82" s="213"/>
      <c r="CA82" s="213"/>
      <c r="CB82" s="213"/>
      <c r="CC82" s="213"/>
      <c r="CD82" s="213"/>
      <c r="CE82" s="213"/>
      <c r="CF82" s="213"/>
      <c r="CG82" s="213"/>
      <c r="CH82" s="213"/>
      <c r="CI82" s="213"/>
      <c r="CJ82" s="213"/>
      <c r="CK82" s="213"/>
      <c r="CL82" s="213"/>
      <c r="CM82" s="213"/>
      <c r="CN82" s="213"/>
      <c r="CO82" s="213"/>
      <c r="CP82" s="213"/>
      <c r="CQ82" s="213"/>
      <c r="CR82" s="213"/>
      <c r="CS82" s="213"/>
      <c r="CT82" s="213"/>
      <c r="CU82" s="213"/>
      <c r="CV82" s="213"/>
      <c r="CW82" s="213"/>
      <c r="CX82" s="213"/>
      <c r="CY82" s="213"/>
      <c r="CZ82" s="213"/>
      <c r="DA82" s="213"/>
    </row>
    <row r="83" spans="1:105" s="15" customFormat="1" ht="39.75" customHeight="1" thickBo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</row>
    <row r="84" spans="1:105" s="15" customFormat="1" ht="16.5" customHeight="1">
      <c r="A84" s="310" t="s">
        <v>5</v>
      </c>
      <c r="B84" s="288"/>
      <c r="C84" s="288"/>
      <c r="D84" s="288"/>
      <c r="E84" s="288"/>
      <c r="F84" s="288"/>
      <c r="G84" s="202" t="s">
        <v>70</v>
      </c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36"/>
      <c r="AB84" s="202" t="s">
        <v>164</v>
      </c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36"/>
      <c r="AN84" s="202" t="s">
        <v>113</v>
      </c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88" t="s">
        <v>71</v>
      </c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8"/>
      <c r="BV84" s="288"/>
      <c r="BW84" s="288"/>
      <c r="BX84" s="288"/>
      <c r="BY84" s="288"/>
      <c r="BZ84" s="288"/>
      <c r="CA84" s="288"/>
      <c r="CB84" s="288"/>
      <c r="CC84" s="288"/>
      <c r="CD84" s="288"/>
      <c r="CE84" s="288"/>
      <c r="CF84" s="288"/>
      <c r="CG84" s="288"/>
      <c r="CH84" s="288"/>
      <c r="CI84" s="288"/>
      <c r="CJ84" s="288"/>
      <c r="CK84" s="288"/>
      <c r="CL84" s="288"/>
      <c r="CM84" s="288"/>
      <c r="CN84" s="288"/>
      <c r="CO84" s="288"/>
      <c r="CP84" s="202" t="s">
        <v>156</v>
      </c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4"/>
    </row>
    <row r="85" spans="1:105" s="15" customFormat="1" ht="15" customHeight="1">
      <c r="A85" s="334"/>
      <c r="B85" s="156"/>
      <c r="C85" s="156"/>
      <c r="D85" s="156"/>
      <c r="E85" s="156"/>
      <c r="F85" s="156"/>
      <c r="G85" s="208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40"/>
      <c r="AB85" s="208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40"/>
      <c r="AN85" s="208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156" t="s">
        <v>154</v>
      </c>
      <c r="BE85" s="156"/>
      <c r="BF85" s="156"/>
      <c r="BG85" s="156"/>
      <c r="BH85" s="156"/>
      <c r="BI85" s="156"/>
      <c r="BJ85" s="156"/>
      <c r="BK85" s="156"/>
      <c r="BL85" s="156"/>
      <c r="BM85" s="156" t="s">
        <v>155</v>
      </c>
      <c r="BN85" s="156"/>
      <c r="BO85" s="156"/>
      <c r="BP85" s="156"/>
      <c r="BQ85" s="156"/>
      <c r="BR85" s="156"/>
      <c r="BS85" s="156"/>
      <c r="BT85" s="156"/>
      <c r="BU85" s="156"/>
      <c r="BV85" s="156" t="s">
        <v>67</v>
      </c>
      <c r="BW85" s="156"/>
      <c r="BX85" s="156"/>
      <c r="BY85" s="156"/>
      <c r="BZ85" s="156"/>
      <c r="CA85" s="156"/>
      <c r="CB85" s="156"/>
      <c r="CC85" s="156"/>
      <c r="CD85" s="156"/>
      <c r="CE85" s="156" t="s">
        <v>68</v>
      </c>
      <c r="CF85" s="156"/>
      <c r="CG85" s="156"/>
      <c r="CH85" s="156"/>
      <c r="CI85" s="156"/>
      <c r="CJ85" s="156"/>
      <c r="CK85" s="156"/>
      <c r="CL85" s="156"/>
      <c r="CM85" s="156"/>
      <c r="CN85" s="156"/>
      <c r="CO85" s="264"/>
      <c r="CP85" s="208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10"/>
    </row>
    <row r="86" spans="1:105" s="15" customFormat="1" ht="25.5" customHeight="1">
      <c r="A86" s="193">
        <v>1</v>
      </c>
      <c r="B86" s="157"/>
      <c r="C86" s="157"/>
      <c r="D86" s="157"/>
      <c r="E86" s="157"/>
      <c r="F86" s="157"/>
      <c r="G86" s="157">
        <v>2</v>
      </c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>
        <v>3</v>
      </c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>
        <v>4</v>
      </c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64"/>
      <c r="BD86" s="157">
        <v>5</v>
      </c>
      <c r="BE86" s="157"/>
      <c r="BF86" s="157"/>
      <c r="BG86" s="157"/>
      <c r="BH86" s="157"/>
      <c r="BI86" s="157"/>
      <c r="BJ86" s="157"/>
      <c r="BK86" s="157"/>
      <c r="BL86" s="157"/>
      <c r="BM86" s="157">
        <v>6</v>
      </c>
      <c r="BN86" s="157"/>
      <c r="BO86" s="157"/>
      <c r="BP86" s="157"/>
      <c r="BQ86" s="157"/>
      <c r="BR86" s="157"/>
      <c r="BS86" s="157"/>
      <c r="BT86" s="157"/>
      <c r="BU86" s="157"/>
      <c r="BV86" s="157">
        <v>7</v>
      </c>
      <c r="BW86" s="157"/>
      <c r="BX86" s="157"/>
      <c r="BY86" s="157"/>
      <c r="BZ86" s="157"/>
      <c r="CA86" s="157"/>
      <c r="CB86" s="157"/>
      <c r="CC86" s="157"/>
      <c r="CD86" s="157"/>
      <c r="CE86" s="157">
        <v>8</v>
      </c>
      <c r="CF86" s="157"/>
      <c r="CG86" s="157"/>
      <c r="CH86" s="157"/>
      <c r="CI86" s="157"/>
      <c r="CJ86" s="157"/>
      <c r="CK86" s="157"/>
      <c r="CL86" s="157"/>
      <c r="CM86" s="157"/>
      <c r="CN86" s="157"/>
      <c r="CO86" s="164"/>
      <c r="CP86" s="157">
        <v>9</v>
      </c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201"/>
    </row>
    <row r="87" spans="1:105" s="15" customFormat="1" ht="45.75" customHeight="1">
      <c r="A87" s="140">
        <v>1</v>
      </c>
      <c r="B87" s="141"/>
      <c r="C87" s="141"/>
      <c r="D87" s="141"/>
      <c r="E87" s="141"/>
      <c r="F87" s="142"/>
      <c r="G87" s="177" t="s">
        <v>165</v>
      </c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9"/>
      <c r="AB87" s="180" t="s">
        <v>184</v>
      </c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2"/>
      <c r="AN87" s="183">
        <f>AN89+AN91+AN93</f>
        <v>74017298.02000001</v>
      </c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5"/>
      <c r="BD87" s="183">
        <f>AN87</f>
        <v>74017298.02000001</v>
      </c>
      <c r="BE87" s="184"/>
      <c r="BF87" s="184"/>
      <c r="BG87" s="184"/>
      <c r="BH87" s="184"/>
      <c r="BI87" s="184"/>
      <c r="BJ87" s="184"/>
      <c r="BK87" s="184"/>
      <c r="BL87" s="185"/>
      <c r="BM87" s="183"/>
      <c r="BN87" s="184"/>
      <c r="BO87" s="184"/>
      <c r="BP87" s="184"/>
      <c r="BQ87" s="184"/>
      <c r="BR87" s="184"/>
      <c r="BS87" s="184"/>
      <c r="BT87" s="184"/>
      <c r="BU87" s="185"/>
      <c r="BV87" s="186"/>
      <c r="BW87" s="187"/>
      <c r="BX87" s="187"/>
      <c r="BY87" s="187"/>
      <c r="BZ87" s="187"/>
      <c r="CA87" s="187"/>
      <c r="CB87" s="187"/>
      <c r="CC87" s="187"/>
      <c r="CD87" s="188"/>
      <c r="CE87" s="153">
        <f>BD87</f>
        <v>74017298.02000001</v>
      </c>
      <c r="CF87" s="154"/>
      <c r="CG87" s="154"/>
      <c r="CH87" s="154"/>
      <c r="CI87" s="154"/>
      <c r="CJ87" s="154"/>
      <c r="CK87" s="154"/>
      <c r="CL87" s="154"/>
      <c r="CM87" s="154"/>
      <c r="CN87" s="154"/>
      <c r="CO87" s="189"/>
      <c r="CP87" s="153">
        <f>AN87-CE87</f>
        <v>0</v>
      </c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5"/>
    </row>
    <row r="88" spans="1:105" s="15" customFormat="1" ht="12.75" customHeight="1">
      <c r="A88" s="140"/>
      <c r="B88" s="141"/>
      <c r="C88" s="141"/>
      <c r="D88" s="141"/>
      <c r="E88" s="141"/>
      <c r="F88" s="142"/>
      <c r="G88" s="168" t="s">
        <v>166</v>
      </c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70"/>
      <c r="AB88" s="146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8"/>
      <c r="AN88" s="158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60"/>
      <c r="BD88" s="158"/>
      <c r="BE88" s="159"/>
      <c r="BF88" s="159"/>
      <c r="BG88" s="159"/>
      <c r="BH88" s="159"/>
      <c r="BI88" s="159"/>
      <c r="BJ88" s="159"/>
      <c r="BK88" s="159"/>
      <c r="BL88" s="160"/>
      <c r="BM88" s="161"/>
      <c r="BN88" s="162"/>
      <c r="BO88" s="162"/>
      <c r="BP88" s="162"/>
      <c r="BQ88" s="162"/>
      <c r="BR88" s="162"/>
      <c r="BS88" s="162"/>
      <c r="BT88" s="162"/>
      <c r="BU88" s="163"/>
      <c r="BV88" s="161"/>
      <c r="BW88" s="162"/>
      <c r="BX88" s="162"/>
      <c r="BY88" s="162"/>
      <c r="BZ88" s="162"/>
      <c r="CA88" s="162"/>
      <c r="CB88" s="162"/>
      <c r="CC88" s="162"/>
      <c r="CD88" s="163"/>
      <c r="CE88" s="153">
        <f aca="true" t="shared" si="2" ref="CE88:CE112">BD88</f>
        <v>0</v>
      </c>
      <c r="CF88" s="154"/>
      <c r="CG88" s="154"/>
      <c r="CH88" s="154"/>
      <c r="CI88" s="154"/>
      <c r="CJ88" s="154"/>
      <c r="CK88" s="154"/>
      <c r="CL88" s="154"/>
      <c r="CM88" s="154"/>
      <c r="CN88" s="154"/>
      <c r="CO88" s="189"/>
      <c r="CP88" s="153">
        <f aca="true" t="shared" si="3" ref="CP88:CP112">AN88-CE88</f>
        <v>0</v>
      </c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5"/>
    </row>
    <row r="89" spans="1:105" s="15" customFormat="1" ht="21" customHeight="1">
      <c r="A89" s="140">
        <v>2</v>
      </c>
      <c r="B89" s="141"/>
      <c r="C89" s="141"/>
      <c r="D89" s="141"/>
      <c r="E89" s="141"/>
      <c r="F89" s="142"/>
      <c r="G89" s="174" t="s">
        <v>167</v>
      </c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6"/>
      <c r="AB89" s="146" t="s">
        <v>185</v>
      </c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8"/>
      <c r="AN89" s="158">
        <v>56582748.02</v>
      </c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60"/>
      <c r="BD89" s="158">
        <f>AN89</f>
        <v>56582748.02</v>
      </c>
      <c r="BE89" s="159"/>
      <c r="BF89" s="159"/>
      <c r="BG89" s="159"/>
      <c r="BH89" s="159"/>
      <c r="BI89" s="159"/>
      <c r="BJ89" s="159"/>
      <c r="BK89" s="159"/>
      <c r="BL89" s="160"/>
      <c r="BM89" s="134"/>
      <c r="BN89" s="135"/>
      <c r="BO89" s="135"/>
      <c r="BP89" s="135"/>
      <c r="BQ89" s="135"/>
      <c r="BR89" s="135"/>
      <c r="BS89" s="135"/>
      <c r="BT89" s="135"/>
      <c r="BU89" s="136"/>
      <c r="BV89" s="161"/>
      <c r="BW89" s="162"/>
      <c r="BX89" s="162"/>
      <c r="BY89" s="162"/>
      <c r="BZ89" s="162"/>
      <c r="CA89" s="162"/>
      <c r="CB89" s="162"/>
      <c r="CC89" s="162"/>
      <c r="CD89" s="163"/>
      <c r="CE89" s="153">
        <f t="shared" si="2"/>
        <v>56582748.02</v>
      </c>
      <c r="CF89" s="154"/>
      <c r="CG89" s="154"/>
      <c r="CH89" s="154"/>
      <c r="CI89" s="154"/>
      <c r="CJ89" s="154"/>
      <c r="CK89" s="154"/>
      <c r="CL89" s="154"/>
      <c r="CM89" s="154"/>
      <c r="CN89" s="154"/>
      <c r="CO89" s="189"/>
      <c r="CP89" s="153">
        <f t="shared" si="3"/>
        <v>0</v>
      </c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5"/>
    </row>
    <row r="90" spans="1:105" s="15" customFormat="1" ht="55.5" customHeight="1">
      <c r="A90" s="140"/>
      <c r="B90" s="141"/>
      <c r="C90" s="141"/>
      <c r="D90" s="141"/>
      <c r="E90" s="141"/>
      <c r="F90" s="142"/>
      <c r="G90" s="168" t="s">
        <v>168</v>
      </c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70"/>
      <c r="AB90" s="146" t="s">
        <v>185</v>
      </c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8"/>
      <c r="AN90" s="171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3"/>
      <c r="BD90" s="171"/>
      <c r="BE90" s="172"/>
      <c r="BF90" s="172"/>
      <c r="BG90" s="172"/>
      <c r="BH90" s="172"/>
      <c r="BI90" s="172"/>
      <c r="BJ90" s="172"/>
      <c r="BK90" s="172"/>
      <c r="BL90" s="173"/>
      <c r="BM90" s="161"/>
      <c r="BN90" s="162"/>
      <c r="BO90" s="162"/>
      <c r="BP90" s="162"/>
      <c r="BQ90" s="162"/>
      <c r="BR90" s="162"/>
      <c r="BS90" s="162"/>
      <c r="BT90" s="162"/>
      <c r="BU90" s="163"/>
      <c r="BV90" s="161"/>
      <c r="BW90" s="162"/>
      <c r="BX90" s="162"/>
      <c r="BY90" s="162"/>
      <c r="BZ90" s="162"/>
      <c r="CA90" s="162"/>
      <c r="CB90" s="162"/>
      <c r="CC90" s="162"/>
      <c r="CD90" s="163"/>
      <c r="CE90" s="153">
        <f t="shared" si="2"/>
        <v>0</v>
      </c>
      <c r="CF90" s="154"/>
      <c r="CG90" s="154"/>
      <c r="CH90" s="154"/>
      <c r="CI90" s="154"/>
      <c r="CJ90" s="154"/>
      <c r="CK90" s="154"/>
      <c r="CL90" s="154"/>
      <c r="CM90" s="154"/>
      <c r="CN90" s="154"/>
      <c r="CO90" s="189"/>
      <c r="CP90" s="153">
        <f t="shared" si="3"/>
        <v>0</v>
      </c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5"/>
    </row>
    <row r="91" spans="1:105" s="15" customFormat="1" ht="42" customHeight="1">
      <c r="A91" s="140">
        <v>3</v>
      </c>
      <c r="B91" s="141"/>
      <c r="C91" s="141"/>
      <c r="D91" s="141"/>
      <c r="E91" s="141"/>
      <c r="F91" s="142"/>
      <c r="G91" s="174" t="s">
        <v>169</v>
      </c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6"/>
      <c r="AB91" s="146" t="s">
        <v>186</v>
      </c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8"/>
      <c r="AN91" s="158">
        <v>1130441.7</v>
      </c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60"/>
      <c r="BD91" s="158">
        <f>AN91</f>
        <v>1130441.7</v>
      </c>
      <c r="BE91" s="159"/>
      <c r="BF91" s="159"/>
      <c r="BG91" s="159"/>
      <c r="BH91" s="159"/>
      <c r="BI91" s="159"/>
      <c r="BJ91" s="159"/>
      <c r="BK91" s="159"/>
      <c r="BL91" s="160"/>
      <c r="BM91" s="161"/>
      <c r="BN91" s="162"/>
      <c r="BO91" s="162"/>
      <c r="BP91" s="162"/>
      <c r="BQ91" s="162"/>
      <c r="BR91" s="162"/>
      <c r="BS91" s="162"/>
      <c r="BT91" s="162"/>
      <c r="BU91" s="163"/>
      <c r="BV91" s="161"/>
      <c r="BW91" s="162"/>
      <c r="BX91" s="162"/>
      <c r="BY91" s="162"/>
      <c r="BZ91" s="162"/>
      <c r="CA91" s="162"/>
      <c r="CB91" s="162"/>
      <c r="CC91" s="162"/>
      <c r="CD91" s="163"/>
      <c r="CE91" s="153">
        <f t="shared" si="2"/>
        <v>1130441.7</v>
      </c>
      <c r="CF91" s="154"/>
      <c r="CG91" s="154"/>
      <c r="CH91" s="154"/>
      <c r="CI91" s="154"/>
      <c r="CJ91" s="154"/>
      <c r="CK91" s="154"/>
      <c r="CL91" s="154"/>
      <c r="CM91" s="154"/>
      <c r="CN91" s="154"/>
      <c r="CO91" s="189"/>
      <c r="CP91" s="153">
        <f t="shared" si="3"/>
        <v>0</v>
      </c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5"/>
    </row>
    <row r="92" spans="1:105" s="15" customFormat="1" ht="82.5" customHeight="1">
      <c r="A92" s="140">
        <v>4</v>
      </c>
      <c r="B92" s="141"/>
      <c r="C92" s="141"/>
      <c r="D92" s="141"/>
      <c r="E92" s="141"/>
      <c r="F92" s="142"/>
      <c r="G92" s="174" t="s">
        <v>170</v>
      </c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6"/>
      <c r="AB92" s="146" t="s">
        <v>187</v>
      </c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8"/>
      <c r="AN92" s="158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60"/>
      <c r="BD92" s="158"/>
      <c r="BE92" s="159"/>
      <c r="BF92" s="159"/>
      <c r="BG92" s="159"/>
      <c r="BH92" s="159"/>
      <c r="BI92" s="159"/>
      <c r="BJ92" s="159"/>
      <c r="BK92" s="159"/>
      <c r="BL92" s="160"/>
      <c r="BM92" s="190"/>
      <c r="BN92" s="191"/>
      <c r="BO92" s="191"/>
      <c r="BP92" s="191"/>
      <c r="BQ92" s="191"/>
      <c r="BR92" s="191"/>
      <c r="BS92" s="191"/>
      <c r="BT92" s="191"/>
      <c r="BU92" s="192"/>
      <c r="BV92" s="161"/>
      <c r="BW92" s="162"/>
      <c r="BX92" s="162"/>
      <c r="BY92" s="162"/>
      <c r="BZ92" s="162"/>
      <c r="CA92" s="162"/>
      <c r="CB92" s="162"/>
      <c r="CC92" s="162"/>
      <c r="CD92" s="163"/>
      <c r="CE92" s="153">
        <f t="shared" si="2"/>
        <v>0</v>
      </c>
      <c r="CF92" s="154"/>
      <c r="CG92" s="154"/>
      <c r="CH92" s="154"/>
      <c r="CI92" s="154"/>
      <c r="CJ92" s="154"/>
      <c r="CK92" s="154"/>
      <c r="CL92" s="154"/>
      <c r="CM92" s="154"/>
      <c r="CN92" s="154"/>
      <c r="CO92" s="189"/>
      <c r="CP92" s="153">
        <f t="shared" si="3"/>
        <v>0</v>
      </c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5"/>
    </row>
    <row r="93" spans="1:105" s="15" customFormat="1" ht="42" customHeight="1">
      <c r="A93" s="140">
        <v>5</v>
      </c>
      <c r="B93" s="141"/>
      <c r="C93" s="141"/>
      <c r="D93" s="141"/>
      <c r="E93" s="141"/>
      <c r="F93" s="142"/>
      <c r="G93" s="174" t="s">
        <v>171</v>
      </c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6"/>
      <c r="AB93" s="146" t="s">
        <v>188</v>
      </c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8"/>
      <c r="AN93" s="158">
        <v>16304108.3</v>
      </c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60"/>
      <c r="BD93" s="158">
        <f>AN93</f>
        <v>16304108.3</v>
      </c>
      <c r="BE93" s="159"/>
      <c r="BF93" s="159"/>
      <c r="BG93" s="159"/>
      <c r="BH93" s="159"/>
      <c r="BI93" s="159"/>
      <c r="BJ93" s="159"/>
      <c r="BK93" s="159"/>
      <c r="BL93" s="160"/>
      <c r="BM93" s="134"/>
      <c r="BN93" s="135"/>
      <c r="BO93" s="135"/>
      <c r="BP93" s="135"/>
      <c r="BQ93" s="135"/>
      <c r="BR93" s="135"/>
      <c r="BS93" s="135"/>
      <c r="BT93" s="135"/>
      <c r="BU93" s="136"/>
      <c r="BV93" s="161"/>
      <c r="BW93" s="162"/>
      <c r="BX93" s="162"/>
      <c r="BY93" s="162"/>
      <c r="BZ93" s="162"/>
      <c r="CA93" s="162"/>
      <c r="CB93" s="162"/>
      <c r="CC93" s="162"/>
      <c r="CD93" s="163"/>
      <c r="CE93" s="153">
        <f t="shared" si="2"/>
        <v>16304108.3</v>
      </c>
      <c r="CF93" s="154"/>
      <c r="CG93" s="154"/>
      <c r="CH93" s="154"/>
      <c r="CI93" s="154"/>
      <c r="CJ93" s="154"/>
      <c r="CK93" s="154"/>
      <c r="CL93" s="154"/>
      <c r="CM93" s="154"/>
      <c r="CN93" s="154"/>
      <c r="CO93" s="189"/>
      <c r="CP93" s="153">
        <f t="shared" si="3"/>
        <v>0</v>
      </c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5"/>
    </row>
    <row r="94" spans="1:105" s="15" customFormat="1" ht="54.75" customHeight="1">
      <c r="A94" s="140"/>
      <c r="B94" s="141"/>
      <c r="C94" s="141"/>
      <c r="D94" s="141"/>
      <c r="E94" s="141"/>
      <c r="F94" s="142"/>
      <c r="G94" s="168" t="s">
        <v>168</v>
      </c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70"/>
      <c r="AB94" s="146" t="s">
        <v>188</v>
      </c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8"/>
      <c r="AN94" s="171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3"/>
      <c r="BD94" s="171"/>
      <c r="BE94" s="172"/>
      <c r="BF94" s="172"/>
      <c r="BG94" s="172"/>
      <c r="BH94" s="172"/>
      <c r="BI94" s="172"/>
      <c r="BJ94" s="172"/>
      <c r="BK94" s="172"/>
      <c r="BL94" s="173"/>
      <c r="BM94" s="161"/>
      <c r="BN94" s="162"/>
      <c r="BO94" s="162"/>
      <c r="BP94" s="162"/>
      <c r="BQ94" s="162"/>
      <c r="BR94" s="162"/>
      <c r="BS94" s="162"/>
      <c r="BT94" s="162"/>
      <c r="BU94" s="163"/>
      <c r="BV94" s="161"/>
      <c r="BW94" s="162"/>
      <c r="BX94" s="162"/>
      <c r="BY94" s="162"/>
      <c r="BZ94" s="162"/>
      <c r="CA94" s="162"/>
      <c r="CB94" s="162"/>
      <c r="CC94" s="162"/>
      <c r="CD94" s="163"/>
      <c r="CE94" s="153">
        <f t="shared" si="2"/>
        <v>0</v>
      </c>
      <c r="CF94" s="154"/>
      <c r="CG94" s="154"/>
      <c r="CH94" s="154"/>
      <c r="CI94" s="154"/>
      <c r="CJ94" s="154"/>
      <c r="CK94" s="154"/>
      <c r="CL94" s="154"/>
      <c r="CM94" s="154"/>
      <c r="CN94" s="154"/>
      <c r="CO94" s="189"/>
      <c r="CP94" s="153">
        <f t="shared" si="3"/>
        <v>0</v>
      </c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5"/>
    </row>
    <row r="95" spans="1:105" s="15" customFormat="1" ht="30" customHeight="1">
      <c r="A95" s="140">
        <v>6</v>
      </c>
      <c r="B95" s="141"/>
      <c r="C95" s="141"/>
      <c r="D95" s="141"/>
      <c r="E95" s="141"/>
      <c r="F95" s="142"/>
      <c r="G95" s="177" t="s">
        <v>172</v>
      </c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9"/>
      <c r="AB95" s="180" t="s">
        <v>189</v>
      </c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2"/>
      <c r="AN95" s="183">
        <f>AN99</f>
        <v>20977690.07</v>
      </c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5"/>
      <c r="BD95" s="183">
        <f>AN95</f>
        <v>20977690.07</v>
      </c>
      <c r="BE95" s="184"/>
      <c r="BF95" s="184"/>
      <c r="BG95" s="184"/>
      <c r="BH95" s="184"/>
      <c r="BI95" s="184"/>
      <c r="BJ95" s="184"/>
      <c r="BK95" s="184"/>
      <c r="BL95" s="185"/>
      <c r="BM95" s="153"/>
      <c r="BN95" s="154"/>
      <c r="BO95" s="154"/>
      <c r="BP95" s="154"/>
      <c r="BQ95" s="154"/>
      <c r="BR95" s="154"/>
      <c r="BS95" s="154"/>
      <c r="BT95" s="154"/>
      <c r="BU95" s="189"/>
      <c r="BV95" s="186"/>
      <c r="BW95" s="187"/>
      <c r="BX95" s="187"/>
      <c r="BY95" s="187"/>
      <c r="BZ95" s="187"/>
      <c r="CA95" s="187"/>
      <c r="CB95" s="187"/>
      <c r="CC95" s="187"/>
      <c r="CD95" s="188"/>
      <c r="CE95" s="153">
        <f t="shared" si="2"/>
        <v>20977690.07</v>
      </c>
      <c r="CF95" s="154"/>
      <c r="CG95" s="154"/>
      <c r="CH95" s="154"/>
      <c r="CI95" s="154"/>
      <c r="CJ95" s="154"/>
      <c r="CK95" s="154"/>
      <c r="CL95" s="154"/>
      <c r="CM95" s="154"/>
      <c r="CN95" s="154"/>
      <c r="CO95" s="189"/>
      <c r="CP95" s="153">
        <f t="shared" si="3"/>
        <v>0</v>
      </c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5"/>
    </row>
    <row r="96" spans="1:105" s="15" customFormat="1" ht="24" customHeight="1">
      <c r="A96" s="140"/>
      <c r="B96" s="141"/>
      <c r="C96" s="141"/>
      <c r="D96" s="141"/>
      <c r="E96" s="141"/>
      <c r="F96" s="142"/>
      <c r="G96" s="168" t="s">
        <v>166</v>
      </c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70"/>
      <c r="AB96" s="146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8"/>
      <c r="AN96" s="158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60"/>
      <c r="BD96" s="158"/>
      <c r="BE96" s="159"/>
      <c r="BF96" s="159"/>
      <c r="BG96" s="159"/>
      <c r="BH96" s="159"/>
      <c r="BI96" s="159"/>
      <c r="BJ96" s="159"/>
      <c r="BK96" s="159"/>
      <c r="BL96" s="160"/>
      <c r="BM96" s="134"/>
      <c r="BN96" s="135"/>
      <c r="BO96" s="135"/>
      <c r="BP96" s="135"/>
      <c r="BQ96" s="135"/>
      <c r="BR96" s="135"/>
      <c r="BS96" s="135"/>
      <c r="BT96" s="135"/>
      <c r="BU96" s="136"/>
      <c r="BV96" s="161"/>
      <c r="BW96" s="162"/>
      <c r="BX96" s="162"/>
      <c r="BY96" s="162"/>
      <c r="BZ96" s="162"/>
      <c r="CA96" s="162"/>
      <c r="CB96" s="162"/>
      <c r="CC96" s="162"/>
      <c r="CD96" s="163"/>
      <c r="CE96" s="153">
        <f t="shared" si="2"/>
        <v>0</v>
      </c>
      <c r="CF96" s="154"/>
      <c r="CG96" s="154"/>
      <c r="CH96" s="154"/>
      <c r="CI96" s="154"/>
      <c r="CJ96" s="154"/>
      <c r="CK96" s="154"/>
      <c r="CL96" s="154"/>
      <c r="CM96" s="154"/>
      <c r="CN96" s="154"/>
      <c r="CO96" s="189"/>
      <c r="CP96" s="153">
        <f t="shared" si="3"/>
        <v>0</v>
      </c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5"/>
    </row>
    <row r="97" spans="1:105" s="15" customFormat="1" ht="45.75" customHeight="1">
      <c r="A97" s="140">
        <v>7</v>
      </c>
      <c r="B97" s="141"/>
      <c r="C97" s="141"/>
      <c r="D97" s="141"/>
      <c r="E97" s="141"/>
      <c r="F97" s="142"/>
      <c r="G97" s="174" t="s">
        <v>173</v>
      </c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6"/>
      <c r="AB97" s="146" t="s">
        <v>190</v>
      </c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8"/>
      <c r="AN97" s="158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60"/>
      <c r="BD97" s="158"/>
      <c r="BE97" s="159"/>
      <c r="BF97" s="159"/>
      <c r="BG97" s="159"/>
      <c r="BH97" s="159"/>
      <c r="BI97" s="159"/>
      <c r="BJ97" s="159"/>
      <c r="BK97" s="159"/>
      <c r="BL97" s="160"/>
      <c r="BM97" s="161"/>
      <c r="BN97" s="162"/>
      <c r="BO97" s="162"/>
      <c r="BP97" s="162"/>
      <c r="BQ97" s="162"/>
      <c r="BR97" s="162"/>
      <c r="BS97" s="162"/>
      <c r="BT97" s="162"/>
      <c r="BU97" s="163"/>
      <c r="BV97" s="161"/>
      <c r="BW97" s="162"/>
      <c r="BX97" s="162"/>
      <c r="BY97" s="162"/>
      <c r="BZ97" s="162"/>
      <c r="CA97" s="162"/>
      <c r="CB97" s="162"/>
      <c r="CC97" s="162"/>
      <c r="CD97" s="163"/>
      <c r="CE97" s="153">
        <f t="shared" si="2"/>
        <v>0</v>
      </c>
      <c r="CF97" s="154"/>
      <c r="CG97" s="154"/>
      <c r="CH97" s="154"/>
      <c r="CI97" s="154"/>
      <c r="CJ97" s="154"/>
      <c r="CK97" s="154"/>
      <c r="CL97" s="154"/>
      <c r="CM97" s="154"/>
      <c r="CN97" s="154"/>
      <c r="CO97" s="189"/>
      <c r="CP97" s="153">
        <f t="shared" si="3"/>
        <v>0</v>
      </c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5"/>
    </row>
    <row r="98" spans="1:105" s="15" customFormat="1" ht="31.5" customHeight="1">
      <c r="A98" s="140">
        <v>8</v>
      </c>
      <c r="B98" s="141"/>
      <c r="C98" s="141"/>
      <c r="D98" s="141"/>
      <c r="E98" s="141"/>
      <c r="F98" s="142"/>
      <c r="G98" s="174" t="s">
        <v>174</v>
      </c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6"/>
      <c r="AB98" s="146" t="s">
        <v>191</v>
      </c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8"/>
      <c r="AN98" s="158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60"/>
      <c r="BD98" s="158"/>
      <c r="BE98" s="159"/>
      <c r="BF98" s="159"/>
      <c r="BG98" s="159"/>
      <c r="BH98" s="159"/>
      <c r="BI98" s="159"/>
      <c r="BJ98" s="159"/>
      <c r="BK98" s="159"/>
      <c r="BL98" s="160"/>
      <c r="BM98" s="161"/>
      <c r="BN98" s="162"/>
      <c r="BO98" s="162"/>
      <c r="BP98" s="162"/>
      <c r="BQ98" s="162"/>
      <c r="BR98" s="162"/>
      <c r="BS98" s="162"/>
      <c r="BT98" s="162"/>
      <c r="BU98" s="163"/>
      <c r="BV98" s="161"/>
      <c r="BW98" s="162"/>
      <c r="BX98" s="162"/>
      <c r="BY98" s="162"/>
      <c r="BZ98" s="162"/>
      <c r="CA98" s="162"/>
      <c r="CB98" s="162"/>
      <c r="CC98" s="162"/>
      <c r="CD98" s="163"/>
      <c r="CE98" s="153">
        <f t="shared" si="2"/>
        <v>0</v>
      </c>
      <c r="CF98" s="154"/>
      <c r="CG98" s="154"/>
      <c r="CH98" s="154"/>
      <c r="CI98" s="154"/>
      <c r="CJ98" s="154"/>
      <c r="CK98" s="154"/>
      <c r="CL98" s="154"/>
      <c r="CM98" s="154"/>
      <c r="CN98" s="154"/>
      <c r="CO98" s="189"/>
      <c r="CP98" s="153">
        <f t="shared" si="3"/>
        <v>0</v>
      </c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5"/>
    </row>
    <row r="99" spans="1:105" s="15" customFormat="1" ht="30" customHeight="1">
      <c r="A99" s="140">
        <v>9</v>
      </c>
      <c r="B99" s="141"/>
      <c r="C99" s="141"/>
      <c r="D99" s="141"/>
      <c r="E99" s="141"/>
      <c r="F99" s="142"/>
      <c r="G99" s="174" t="s">
        <v>175</v>
      </c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6"/>
      <c r="AB99" s="146" t="s">
        <v>192</v>
      </c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8"/>
      <c r="AN99" s="303">
        <v>20977690.07</v>
      </c>
      <c r="AO99" s="304"/>
      <c r="AP99" s="304"/>
      <c r="AQ99" s="304"/>
      <c r="AR99" s="304"/>
      <c r="AS99" s="304"/>
      <c r="AT99" s="304"/>
      <c r="AU99" s="304"/>
      <c r="AV99" s="304"/>
      <c r="AW99" s="304"/>
      <c r="AX99" s="304"/>
      <c r="AY99" s="304"/>
      <c r="AZ99" s="304"/>
      <c r="BA99" s="304"/>
      <c r="BB99" s="304"/>
      <c r="BC99" s="305"/>
      <c r="BD99" s="303">
        <f>AN99</f>
        <v>20977690.07</v>
      </c>
      <c r="BE99" s="304"/>
      <c r="BF99" s="304"/>
      <c r="BG99" s="304"/>
      <c r="BH99" s="304"/>
      <c r="BI99" s="304"/>
      <c r="BJ99" s="304"/>
      <c r="BK99" s="304"/>
      <c r="BL99" s="305"/>
      <c r="BM99" s="134"/>
      <c r="BN99" s="135"/>
      <c r="BO99" s="135"/>
      <c r="BP99" s="135"/>
      <c r="BQ99" s="135"/>
      <c r="BR99" s="135"/>
      <c r="BS99" s="135"/>
      <c r="BT99" s="135"/>
      <c r="BU99" s="136"/>
      <c r="BV99" s="161"/>
      <c r="BW99" s="162"/>
      <c r="BX99" s="162"/>
      <c r="BY99" s="162"/>
      <c r="BZ99" s="162"/>
      <c r="CA99" s="162"/>
      <c r="CB99" s="162"/>
      <c r="CC99" s="162"/>
      <c r="CD99" s="163"/>
      <c r="CE99" s="153">
        <f t="shared" si="2"/>
        <v>20977690.07</v>
      </c>
      <c r="CF99" s="154"/>
      <c r="CG99" s="154"/>
      <c r="CH99" s="154"/>
      <c r="CI99" s="154"/>
      <c r="CJ99" s="154"/>
      <c r="CK99" s="154"/>
      <c r="CL99" s="154"/>
      <c r="CM99" s="154"/>
      <c r="CN99" s="154"/>
      <c r="CO99" s="189"/>
      <c r="CP99" s="153">
        <f t="shared" si="3"/>
        <v>0</v>
      </c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5"/>
    </row>
    <row r="100" spans="1:105" s="15" customFormat="1" ht="34.5" customHeight="1">
      <c r="A100" s="140">
        <v>10</v>
      </c>
      <c r="B100" s="141"/>
      <c r="C100" s="141"/>
      <c r="D100" s="141"/>
      <c r="E100" s="141"/>
      <c r="F100" s="142"/>
      <c r="G100" s="177" t="s">
        <v>176</v>
      </c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9"/>
      <c r="AB100" s="180" t="s">
        <v>149</v>
      </c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2"/>
      <c r="AN100" s="300">
        <f>AN103</f>
        <v>9256790</v>
      </c>
      <c r="AO100" s="301"/>
      <c r="AP100" s="301"/>
      <c r="AQ100" s="301"/>
      <c r="AR100" s="301"/>
      <c r="AS100" s="301"/>
      <c r="AT100" s="301"/>
      <c r="AU100" s="301"/>
      <c r="AV100" s="301"/>
      <c r="AW100" s="301"/>
      <c r="AX100" s="301"/>
      <c r="AY100" s="301"/>
      <c r="AZ100" s="301"/>
      <c r="BA100" s="301"/>
      <c r="BB100" s="301"/>
      <c r="BC100" s="302"/>
      <c r="BD100" s="300">
        <f>AN100</f>
        <v>9256790</v>
      </c>
      <c r="BE100" s="301"/>
      <c r="BF100" s="301"/>
      <c r="BG100" s="301"/>
      <c r="BH100" s="301"/>
      <c r="BI100" s="301"/>
      <c r="BJ100" s="301"/>
      <c r="BK100" s="301"/>
      <c r="BL100" s="302"/>
      <c r="BM100" s="186"/>
      <c r="BN100" s="187"/>
      <c r="BO100" s="187"/>
      <c r="BP100" s="187"/>
      <c r="BQ100" s="187"/>
      <c r="BR100" s="187"/>
      <c r="BS100" s="187"/>
      <c r="BT100" s="187"/>
      <c r="BU100" s="188"/>
      <c r="BV100" s="186"/>
      <c r="BW100" s="187"/>
      <c r="BX100" s="187"/>
      <c r="BY100" s="187"/>
      <c r="BZ100" s="187"/>
      <c r="CA100" s="187"/>
      <c r="CB100" s="187"/>
      <c r="CC100" s="187"/>
      <c r="CD100" s="188"/>
      <c r="CE100" s="153">
        <f t="shared" si="2"/>
        <v>9256790</v>
      </c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89"/>
      <c r="CP100" s="153">
        <f t="shared" si="3"/>
        <v>0</v>
      </c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5"/>
    </row>
    <row r="101" spans="1:105" s="15" customFormat="1" ht="31.5" customHeight="1">
      <c r="A101" s="140"/>
      <c r="B101" s="141"/>
      <c r="C101" s="141"/>
      <c r="D101" s="141"/>
      <c r="E101" s="141"/>
      <c r="F101" s="142"/>
      <c r="G101" s="306" t="s">
        <v>166</v>
      </c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8"/>
      <c r="AB101" s="146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8"/>
      <c r="AN101" s="158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60"/>
      <c r="BD101" s="158"/>
      <c r="BE101" s="159"/>
      <c r="BF101" s="159"/>
      <c r="BG101" s="159"/>
      <c r="BH101" s="159"/>
      <c r="BI101" s="159"/>
      <c r="BJ101" s="159"/>
      <c r="BK101" s="159"/>
      <c r="BL101" s="160"/>
      <c r="BM101" s="134"/>
      <c r="BN101" s="135"/>
      <c r="BO101" s="135"/>
      <c r="BP101" s="135"/>
      <c r="BQ101" s="135"/>
      <c r="BR101" s="135"/>
      <c r="BS101" s="135"/>
      <c r="BT101" s="135"/>
      <c r="BU101" s="136"/>
      <c r="BV101" s="161"/>
      <c r="BW101" s="162"/>
      <c r="BX101" s="162"/>
      <c r="BY101" s="162"/>
      <c r="BZ101" s="162"/>
      <c r="CA101" s="162"/>
      <c r="CB101" s="162"/>
      <c r="CC101" s="162"/>
      <c r="CD101" s="163"/>
      <c r="CE101" s="153">
        <f t="shared" si="2"/>
        <v>0</v>
      </c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89"/>
      <c r="CP101" s="153">
        <f t="shared" si="3"/>
        <v>0</v>
      </c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5"/>
    </row>
    <row r="102" spans="1:105" s="15" customFormat="1" ht="26.25" customHeight="1">
      <c r="A102" s="140">
        <v>11</v>
      </c>
      <c r="B102" s="141"/>
      <c r="C102" s="141"/>
      <c r="D102" s="141"/>
      <c r="E102" s="141"/>
      <c r="F102" s="142"/>
      <c r="G102" s="174" t="s">
        <v>177</v>
      </c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6"/>
      <c r="AB102" s="146" t="s">
        <v>193</v>
      </c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8"/>
      <c r="AN102" s="158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60"/>
      <c r="BD102" s="158"/>
      <c r="BE102" s="159"/>
      <c r="BF102" s="159"/>
      <c r="BG102" s="159"/>
      <c r="BH102" s="159"/>
      <c r="BI102" s="159"/>
      <c r="BJ102" s="159"/>
      <c r="BK102" s="159"/>
      <c r="BL102" s="160"/>
      <c r="BM102" s="161"/>
      <c r="BN102" s="162"/>
      <c r="BO102" s="162"/>
      <c r="BP102" s="162"/>
      <c r="BQ102" s="162"/>
      <c r="BR102" s="162"/>
      <c r="BS102" s="162"/>
      <c r="BT102" s="162"/>
      <c r="BU102" s="163"/>
      <c r="BV102" s="161"/>
      <c r="BW102" s="162"/>
      <c r="BX102" s="162"/>
      <c r="BY102" s="162"/>
      <c r="BZ102" s="162"/>
      <c r="CA102" s="162"/>
      <c r="CB102" s="162"/>
      <c r="CC102" s="162"/>
      <c r="CD102" s="163"/>
      <c r="CE102" s="153">
        <f t="shared" si="2"/>
        <v>0</v>
      </c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89"/>
      <c r="CP102" s="153">
        <f t="shared" si="3"/>
        <v>0</v>
      </c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5"/>
    </row>
    <row r="103" spans="1:105" s="15" customFormat="1" ht="26.25" customHeight="1">
      <c r="A103" s="140">
        <v>12</v>
      </c>
      <c r="B103" s="141"/>
      <c r="C103" s="141"/>
      <c r="D103" s="141"/>
      <c r="E103" s="141"/>
      <c r="F103" s="142"/>
      <c r="G103" s="174" t="s">
        <v>178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6"/>
      <c r="AB103" s="146" t="s">
        <v>150</v>
      </c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8"/>
      <c r="AN103" s="158">
        <v>9256790</v>
      </c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60"/>
      <c r="BD103" s="158">
        <f>AN103</f>
        <v>9256790</v>
      </c>
      <c r="BE103" s="159"/>
      <c r="BF103" s="159"/>
      <c r="BG103" s="159"/>
      <c r="BH103" s="159"/>
      <c r="BI103" s="159"/>
      <c r="BJ103" s="159"/>
      <c r="BK103" s="159"/>
      <c r="BL103" s="160"/>
      <c r="BM103" s="161"/>
      <c r="BN103" s="162"/>
      <c r="BO103" s="162"/>
      <c r="BP103" s="162"/>
      <c r="BQ103" s="162"/>
      <c r="BR103" s="162"/>
      <c r="BS103" s="162"/>
      <c r="BT103" s="162"/>
      <c r="BU103" s="163"/>
      <c r="BV103" s="161"/>
      <c r="BW103" s="162"/>
      <c r="BX103" s="162"/>
      <c r="BY103" s="162"/>
      <c r="BZ103" s="162"/>
      <c r="CA103" s="162"/>
      <c r="CB103" s="162"/>
      <c r="CC103" s="162"/>
      <c r="CD103" s="163"/>
      <c r="CE103" s="153">
        <f t="shared" si="2"/>
        <v>9256790</v>
      </c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89"/>
      <c r="CP103" s="153">
        <f t="shared" si="3"/>
        <v>0</v>
      </c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5"/>
    </row>
    <row r="104" spans="1:105" s="15" customFormat="1" ht="28.5" customHeight="1">
      <c r="A104" s="140">
        <v>13</v>
      </c>
      <c r="B104" s="141"/>
      <c r="C104" s="141"/>
      <c r="D104" s="141"/>
      <c r="E104" s="141"/>
      <c r="F104" s="142"/>
      <c r="G104" s="177" t="s">
        <v>179</v>
      </c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9"/>
      <c r="AB104" s="180" t="s">
        <v>194</v>
      </c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2"/>
      <c r="AN104" s="183">
        <f>AN106</f>
        <v>2336.71</v>
      </c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5"/>
      <c r="BD104" s="297">
        <f>AN104</f>
        <v>2336.71</v>
      </c>
      <c r="BE104" s="298"/>
      <c r="BF104" s="298"/>
      <c r="BG104" s="298"/>
      <c r="BH104" s="298"/>
      <c r="BI104" s="298"/>
      <c r="BJ104" s="298"/>
      <c r="BK104" s="298"/>
      <c r="BL104" s="299"/>
      <c r="BM104" s="186"/>
      <c r="BN104" s="187"/>
      <c r="BO104" s="187"/>
      <c r="BP104" s="187"/>
      <c r="BQ104" s="187"/>
      <c r="BR104" s="187"/>
      <c r="BS104" s="187"/>
      <c r="BT104" s="187"/>
      <c r="BU104" s="188"/>
      <c r="BV104" s="186"/>
      <c r="BW104" s="187"/>
      <c r="BX104" s="187"/>
      <c r="BY104" s="187"/>
      <c r="BZ104" s="187"/>
      <c r="CA104" s="187"/>
      <c r="CB104" s="187"/>
      <c r="CC104" s="187"/>
      <c r="CD104" s="188"/>
      <c r="CE104" s="153">
        <f t="shared" si="2"/>
        <v>2336.71</v>
      </c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89"/>
      <c r="CP104" s="153">
        <f t="shared" si="3"/>
        <v>0</v>
      </c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5"/>
    </row>
    <row r="105" spans="1:105" ht="15">
      <c r="A105" s="140"/>
      <c r="B105" s="141"/>
      <c r="C105" s="141"/>
      <c r="D105" s="141"/>
      <c r="E105" s="141"/>
      <c r="F105" s="142"/>
      <c r="G105" s="168" t="s">
        <v>166</v>
      </c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70"/>
      <c r="AB105" s="146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8"/>
      <c r="AN105" s="158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60"/>
      <c r="BD105" s="158"/>
      <c r="BE105" s="159"/>
      <c r="BF105" s="159"/>
      <c r="BG105" s="159"/>
      <c r="BH105" s="159"/>
      <c r="BI105" s="159"/>
      <c r="BJ105" s="159"/>
      <c r="BK105" s="159"/>
      <c r="BL105" s="160"/>
      <c r="BM105" s="134"/>
      <c r="BN105" s="135"/>
      <c r="BO105" s="135"/>
      <c r="BP105" s="135"/>
      <c r="BQ105" s="135"/>
      <c r="BR105" s="135"/>
      <c r="BS105" s="135"/>
      <c r="BT105" s="135"/>
      <c r="BU105" s="136"/>
      <c r="BV105" s="161"/>
      <c r="BW105" s="162"/>
      <c r="BX105" s="162"/>
      <c r="BY105" s="162"/>
      <c r="BZ105" s="162"/>
      <c r="CA105" s="162"/>
      <c r="CB105" s="162"/>
      <c r="CC105" s="162"/>
      <c r="CD105" s="163"/>
      <c r="CE105" s="153">
        <f t="shared" si="2"/>
        <v>0</v>
      </c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89"/>
      <c r="CP105" s="153">
        <f t="shared" si="3"/>
        <v>0</v>
      </c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5"/>
    </row>
    <row r="106" spans="1:105" ht="15">
      <c r="A106" s="140">
        <v>14</v>
      </c>
      <c r="B106" s="141"/>
      <c r="C106" s="141"/>
      <c r="D106" s="141"/>
      <c r="E106" s="141"/>
      <c r="F106" s="142"/>
      <c r="G106" s="174" t="s">
        <v>200</v>
      </c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6"/>
      <c r="AB106" s="146" t="s">
        <v>195</v>
      </c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8"/>
      <c r="AN106" s="303">
        <v>2336.71</v>
      </c>
      <c r="AO106" s="304"/>
      <c r="AP106" s="304"/>
      <c r="AQ106" s="304"/>
      <c r="AR106" s="304"/>
      <c r="AS106" s="304"/>
      <c r="AT106" s="304"/>
      <c r="AU106" s="304"/>
      <c r="AV106" s="304"/>
      <c r="AW106" s="304"/>
      <c r="AX106" s="304"/>
      <c r="AY106" s="304"/>
      <c r="AZ106" s="304"/>
      <c r="BA106" s="304"/>
      <c r="BB106" s="304"/>
      <c r="BC106" s="305"/>
      <c r="BD106" s="303">
        <f>AN106</f>
        <v>2336.71</v>
      </c>
      <c r="BE106" s="304"/>
      <c r="BF106" s="304"/>
      <c r="BG106" s="304"/>
      <c r="BH106" s="304"/>
      <c r="BI106" s="304"/>
      <c r="BJ106" s="304"/>
      <c r="BK106" s="304"/>
      <c r="BL106" s="305"/>
      <c r="BM106" s="161"/>
      <c r="BN106" s="162"/>
      <c r="BO106" s="162"/>
      <c r="BP106" s="162"/>
      <c r="BQ106" s="162"/>
      <c r="BR106" s="162"/>
      <c r="BS106" s="162"/>
      <c r="BT106" s="162"/>
      <c r="BU106" s="163"/>
      <c r="BV106" s="161"/>
      <c r="BW106" s="162"/>
      <c r="BX106" s="162"/>
      <c r="BY106" s="162"/>
      <c r="BZ106" s="162"/>
      <c r="CA106" s="162"/>
      <c r="CB106" s="162"/>
      <c r="CC106" s="162"/>
      <c r="CD106" s="163"/>
      <c r="CE106" s="153">
        <f t="shared" si="2"/>
        <v>2336.71</v>
      </c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89"/>
      <c r="CP106" s="153">
        <f t="shared" si="3"/>
        <v>0</v>
      </c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5"/>
    </row>
    <row r="107" spans="1:105" ht="15">
      <c r="A107" s="140">
        <v>15</v>
      </c>
      <c r="B107" s="141"/>
      <c r="C107" s="141"/>
      <c r="D107" s="141"/>
      <c r="E107" s="141"/>
      <c r="F107" s="142"/>
      <c r="G107" s="177" t="s">
        <v>180</v>
      </c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9"/>
      <c r="AB107" s="180" t="s">
        <v>196</v>
      </c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2"/>
      <c r="AN107" s="183">
        <f>AN109+AN110+AN111</f>
        <v>1035263.15</v>
      </c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5"/>
      <c r="BD107" s="183">
        <f>AN107</f>
        <v>1035263.15</v>
      </c>
      <c r="BE107" s="184"/>
      <c r="BF107" s="184"/>
      <c r="BG107" s="184"/>
      <c r="BH107" s="184"/>
      <c r="BI107" s="184"/>
      <c r="BJ107" s="184"/>
      <c r="BK107" s="184"/>
      <c r="BL107" s="185"/>
      <c r="BM107" s="153"/>
      <c r="BN107" s="154"/>
      <c r="BO107" s="154"/>
      <c r="BP107" s="154"/>
      <c r="BQ107" s="154"/>
      <c r="BR107" s="154"/>
      <c r="BS107" s="154"/>
      <c r="BT107" s="154"/>
      <c r="BU107" s="189"/>
      <c r="BV107" s="186"/>
      <c r="BW107" s="187"/>
      <c r="BX107" s="187"/>
      <c r="BY107" s="187"/>
      <c r="BZ107" s="187"/>
      <c r="CA107" s="187"/>
      <c r="CB107" s="187"/>
      <c r="CC107" s="187"/>
      <c r="CD107" s="188"/>
      <c r="CE107" s="153">
        <f t="shared" si="2"/>
        <v>1035263.15</v>
      </c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89"/>
      <c r="CP107" s="153">
        <f t="shared" si="3"/>
        <v>0</v>
      </c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5"/>
    </row>
    <row r="108" spans="1:105" ht="15">
      <c r="A108" s="140"/>
      <c r="B108" s="141"/>
      <c r="C108" s="141"/>
      <c r="D108" s="141"/>
      <c r="E108" s="141"/>
      <c r="F108" s="142"/>
      <c r="G108" s="168" t="s">
        <v>166</v>
      </c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70"/>
      <c r="AB108" s="146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8"/>
      <c r="AN108" s="190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2"/>
      <c r="BD108" s="158"/>
      <c r="BE108" s="159"/>
      <c r="BF108" s="159"/>
      <c r="BG108" s="159"/>
      <c r="BH108" s="159"/>
      <c r="BI108" s="159"/>
      <c r="BJ108" s="159"/>
      <c r="BK108" s="159"/>
      <c r="BL108" s="160"/>
      <c r="BM108" s="134"/>
      <c r="BN108" s="135"/>
      <c r="BO108" s="135"/>
      <c r="BP108" s="135"/>
      <c r="BQ108" s="135"/>
      <c r="BR108" s="135"/>
      <c r="BS108" s="135"/>
      <c r="BT108" s="135"/>
      <c r="BU108" s="136"/>
      <c r="BV108" s="161"/>
      <c r="BW108" s="162"/>
      <c r="BX108" s="162"/>
      <c r="BY108" s="162"/>
      <c r="BZ108" s="162"/>
      <c r="CA108" s="162"/>
      <c r="CB108" s="162"/>
      <c r="CC108" s="162"/>
      <c r="CD108" s="163"/>
      <c r="CE108" s="153">
        <f t="shared" si="2"/>
        <v>0</v>
      </c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89"/>
      <c r="CP108" s="153">
        <f t="shared" si="3"/>
        <v>0</v>
      </c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5"/>
    </row>
    <row r="109" spans="1:105" ht="30.75" customHeight="1">
      <c r="A109" s="140">
        <v>16</v>
      </c>
      <c r="B109" s="141"/>
      <c r="C109" s="141"/>
      <c r="D109" s="141"/>
      <c r="E109" s="141"/>
      <c r="F109" s="142"/>
      <c r="G109" s="174" t="s">
        <v>181</v>
      </c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6"/>
      <c r="AB109" s="146" t="s">
        <v>197</v>
      </c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8"/>
      <c r="AN109" s="158">
        <f>71074+925101</f>
        <v>996175</v>
      </c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60"/>
      <c r="BD109" s="158">
        <f>AN109</f>
        <v>996175</v>
      </c>
      <c r="BE109" s="159"/>
      <c r="BF109" s="159"/>
      <c r="BG109" s="159"/>
      <c r="BH109" s="159"/>
      <c r="BI109" s="159"/>
      <c r="BJ109" s="159"/>
      <c r="BK109" s="159"/>
      <c r="BL109" s="160"/>
      <c r="BM109" s="161"/>
      <c r="BN109" s="162"/>
      <c r="BO109" s="162"/>
      <c r="BP109" s="162"/>
      <c r="BQ109" s="162"/>
      <c r="BR109" s="162"/>
      <c r="BS109" s="162"/>
      <c r="BT109" s="162"/>
      <c r="BU109" s="163"/>
      <c r="BV109" s="161"/>
      <c r="BW109" s="162"/>
      <c r="BX109" s="162"/>
      <c r="BY109" s="162"/>
      <c r="BZ109" s="162"/>
      <c r="CA109" s="162"/>
      <c r="CB109" s="162"/>
      <c r="CC109" s="162"/>
      <c r="CD109" s="163"/>
      <c r="CE109" s="153">
        <f t="shared" si="2"/>
        <v>996175</v>
      </c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89"/>
      <c r="CP109" s="153">
        <f t="shared" si="3"/>
        <v>0</v>
      </c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5"/>
    </row>
    <row r="110" spans="1:105" ht="18" customHeight="1">
      <c r="A110" s="140">
        <v>17</v>
      </c>
      <c r="B110" s="141"/>
      <c r="C110" s="141"/>
      <c r="D110" s="141"/>
      <c r="E110" s="141"/>
      <c r="F110" s="142"/>
      <c r="G110" s="174" t="s">
        <v>182</v>
      </c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6"/>
      <c r="AB110" s="146" t="s">
        <v>198</v>
      </c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8"/>
      <c r="AN110" s="158">
        <v>10224</v>
      </c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60"/>
      <c r="BD110" s="158">
        <f>AN110</f>
        <v>10224</v>
      </c>
      <c r="BE110" s="159"/>
      <c r="BF110" s="159"/>
      <c r="BG110" s="159"/>
      <c r="BH110" s="159"/>
      <c r="BI110" s="159"/>
      <c r="BJ110" s="159"/>
      <c r="BK110" s="159"/>
      <c r="BL110" s="160"/>
      <c r="BM110" s="161"/>
      <c r="BN110" s="162"/>
      <c r="BO110" s="162"/>
      <c r="BP110" s="162"/>
      <c r="BQ110" s="162"/>
      <c r="BR110" s="162"/>
      <c r="BS110" s="162"/>
      <c r="BT110" s="162"/>
      <c r="BU110" s="163"/>
      <c r="BV110" s="161"/>
      <c r="BW110" s="162"/>
      <c r="BX110" s="162"/>
      <c r="BY110" s="162"/>
      <c r="BZ110" s="162"/>
      <c r="CA110" s="162"/>
      <c r="CB110" s="162"/>
      <c r="CC110" s="162"/>
      <c r="CD110" s="163"/>
      <c r="CE110" s="153">
        <f t="shared" si="2"/>
        <v>10224</v>
      </c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89"/>
      <c r="CP110" s="153">
        <f t="shared" si="3"/>
        <v>0</v>
      </c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5"/>
    </row>
    <row r="111" spans="1:105" ht="17.25" customHeight="1">
      <c r="A111" s="140">
        <v>18</v>
      </c>
      <c r="B111" s="141"/>
      <c r="C111" s="141"/>
      <c r="D111" s="141"/>
      <c r="E111" s="141"/>
      <c r="F111" s="142"/>
      <c r="G111" s="174" t="s">
        <v>183</v>
      </c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6"/>
      <c r="AB111" s="146" t="s">
        <v>199</v>
      </c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8"/>
      <c r="AN111" s="158">
        <v>28864.15</v>
      </c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60"/>
      <c r="BD111" s="158">
        <f>AN111</f>
        <v>28864.15</v>
      </c>
      <c r="BE111" s="159"/>
      <c r="BF111" s="159"/>
      <c r="BG111" s="159"/>
      <c r="BH111" s="159"/>
      <c r="BI111" s="159"/>
      <c r="BJ111" s="159"/>
      <c r="BK111" s="159"/>
      <c r="BL111" s="160"/>
      <c r="BM111" s="134"/>
      <c r="BN111" s="135"/>
      <c r="BO111" s="135"/>
      <c r="BP111" s="135"/>
      <c r="BQ111" s="135"/>
      <c r="BR111" s="135"/>
      <c r="BS111" s="135"/>
      <c r="BT111" s="135"/>
      <c r="BU111" s="136"/>
      <c r="BV111" s="161"/>
      <c r="BW111" s="162"/>
      <c r="BX111" s="162"/>
      <c r="BY111" s="162"/>
      <c r="BZ111" s="162"/>
      <c r="CA111" s="162"/>
      <c r="CB111" s="162"/>
      <c r="CC111" s="162"/>
      <c r="CD111" s="163"/>
      <c r="CE111" s="153">
        <f t="shared" si="2"/>
        <v>28864.15</v>
      </c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89"/>
      <c r="CP111" s="153">
        <f t="shared" si="3"/>
        <v>0</v>
      </c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5"/>
    </row>
    <row r="112" spans="1:105" ht="15.75" thickBot="1">
      <c r="A112" s="328" t="s">
        <v>54</v>
      </c>
      <c r="B112" s="329"/>
      <c r="C112" s="329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  <c r="AF112" s="329"/>
      <c r="AG112" s="329"/>
      <c r="AH112" s="329"/>
      <c r="AI112" s="329"/>
      <c r="AJ112" s="329"/>
      <c r="AK112" s="329"/>
      <c r="AL112" s="329"/>
      <c r="AM112" s="330"/>
      <c r="AN112" s="332">
        <f>AN87+AN95+AN100+AN104+AN107</f>
        <v>105289377.95</v>
      </c>
      <c r="AO112" s="332"/>
      <c r="AP112" s="332"/>
      <c r="AQ112" s="332"/>
      <c r="AR112" s="332"/>
      <c r="AS112" s="332"/>
      <c r="AT112" s="332"/>
      <c r="AU112" s="332"/>
      <c r="AV112" s="332"/>
      <c r="AW112" s="332"/>
      <c r="AX112" s="332"/>
      <c r="AY112" s="332"/>
      <c r="AZ112" s="332"/>
      <c r="BA112" s="332"/>
      <c r="BB112" s="332"/>
      <c r="BC112" s="333"/>
      <c r="BD112" s="332">
        <f>AN112</f>
        <v>105289377.95</v>
      </c>
      <c r="BE112" s="332"/>
      <c r="BF112" s="332"/>
      <c r="BG112" s="332"/>
      <c r="BH112" s="332"/>
      <c r="BI112" s="332"/>
      <c r="BJ112" s="332"/>
      <c r="BK112" s="332"/>
      <c r="BL112" s="332"/>
      <c r="BM112" s="332"/>
      <c r="BN112" s="332"/>
      <c r="BO112" s="332"/>
      <c r="BP112" s="332"/>
      <c r="BQ112" s="332"/>
      <c r="BR112" s="332"/>
      <c r="BS112" s="332"/>
      <c r="BT112" s="332"/>
      <c r="BU112" s="332"/>
      <c r="BV112" s="331"/>
      <c r="BW112" s="331"/>
      <c r="BX112" s="331"/>
      <c r="BY112" s="331"/>
      <c r="BZ112" s="331"/>
      <c r="CA112" s="331"/>
      <c r="CB112" s="331"/>
      <c r="CC112" s="331"/>
      <c r="CD112" s="331"/>
      <c r="CE112" s="153">
        <f t="shared" si="2"/>
        <v>105289377.95</v>
      </c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89"/>
      <c r="CP112" s="153">
        <f t="shared" si="3"/>
        <v>0</v>
      </c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5"/>
    </row>
  </sheetData>
  <sheetProtection/>
  <mergeCells count="674">
    <mergeCell ref="BD109:BL109"/>
    <mergeCell ref="BM109:BU109"/>
    <mergeCell ref="BV109:CD109"/>
    <mergeCell ref="A109:F109"/>
    <mergeCell ref="G109:AA109"/>
    <mergeCell ref="AB109:AM109"/>
    <mergeCell ref="AN109:BC109"/>
    <mergeCell ref="CE111:CO111"/>
    <mergeCell ref="CE109:CO109"/>
    <mergeCell ref="CE108:CO108"/>
    <mergeCell ref="CP110:DA110"/>
    <mergeCell ref="CP106:DA106"/>
    <mergeCell ref="CE106:CO106"/>
    <mergeCell ref="CP109:DA109"/>
    <mergeCell ref="CE110:CO110"/>
    <mergeCell ref="BM79:BU79"/>
    <mergeCell ref="BV80:CD80"/>
    <mergeCell ref="BV79:CD79"/>
    <mergeCell ref="CE79:CO79"/>
    <mergeCell ref="CE105:CO105"/>
    <mergeCell ref="A105:F105"/>
    <mergeCell ref="G105:AA105"/>
    <mergeCell ref="AB105:AM105"/>
    <mergeCell ref="AN105:BC105"/>
    <mergeCell ref="BV105:CD105"/>
    <mergeCell ref="A104:F104"/>
    <mergeCell ref="A78:F78"/>
    <mergeCell ref="G78:AA78"/>
    <mergeCell ref="AB78:AM78"/>
    <mergeCell ref="G104:AA104"/>
    <mergeCell ref="AB104:AM104"/>
    <mergeCell ref="A84:F85"/>
    <mergeCell ref="G84:AA85"/>
    <mergeCell ref="AB84:AM85"/>
    <mergeCell ref="A102:F102"/>
    <mergeCell ref="A106:F106"/>
    <mergeCell ref="G106:AA106"/>
    <mergeCell ref="AB106:AM106"/>
    <mergeCell ref="AN106:BC106"/>
    <mergeCell ref="A111:F111"/>
    <mergeCell ref="G111:AA111"/>
    <mergeCell ref="AB111:AM111"/>
    <mergeCell ref="AN111:BC111"/>
    <mergeCell ref="A110:F110"/>
    <mergeCell ref="G110:AA110"/>
    <mergeCell ref="BM106:BU106"/>
    <mergeCell ref="BD105:BL105"/>
    <mergeCell ref="BM105:BU105"/>
    <mergeCell ref="BD112:BL112"/>
    <mergeCell ref="BM112:BU112"/>
    <mergeCell ref="BV106:CD106"/>
    <mergeCell ref="BM111:BU111"/>
    <mergeCell ref="BV111:CD111"/>
    <mergeCell ref="BD110:BL110"/>
    <mergeCell ref="BM110:BU110"/>
    <mergeCell ref="A112:AM112"/>
    <mergeCell ref="BV112:CD112"/>
    <mergeCell ref="BD108:BL108"/>
    <mergeCell ref="BM108:BU108"/>
    <mergeCell ref="BV108:CD108"/>
    <mergeCell ref="BD111:BL111"/>
    <mergeCell ref="AN112:BC112"/>
    <mergeCell ref="AB110:AM110"/>
    <mergeCell ref="AN110:BC110"/>
    <mergeCell ref="BV110:CD110"/>
    <mergeCell ref="A107:F107"/>
    <mergeCell ref="G107:AA107"/>
    <mergeCell ref="AB107:AM107"/>
    <mergeCell ref="AN107:BC107"/>
    <mergeCell ref="BD107:BL107"/>
    <mergeCell ref="BM107:BU107"/>
    <mergeCell ref="CP80:DA80"/>
    <mergeCell ref="CE112:CO112"/>
    <mergeCell ref="CP112:DA112"/>
    <mergeCell ref="CP105:DA105"/>
    <mergeCell ref="CP111:DA111"/>
    <mergeCell ref="CP107:DA107"/>
    <mergeCell ref="CP108:DA108"/>
    <mergeCell ref="BD84:CO84"/>
    <mergeCell ref="BV107:CD107"/>
    <mergeCell ref="BD106:BL106"/>
    <mergeCell ref="G77:AA77"/>
    <mergeCell ref="BM80:BU80"/>
    <mergeCell ref="BM77:BU77"/>
    <mergeCell ref="AB77:AM77"/>
    <mergeCell ref="A80:AM80"/>
    <mergeCell ref="AN80:BC80"/>
    <mergeCell ref="BD80:BL80"/>
    <mergeCell ref="A77:F77"/>
    <mergeCell ref="AN78:BC78"/>
    <mergeCell ref="BD79:BL79"/>
    <mergeCell ref="CP69:DA70"/>
    <mergeCell ref="AZ65:BO65"/>
    <mergeCell ref="BD77:BL77"/>
    <mergeCell ref="BD78:BL78"/>
    <mergeCell ref="AN69:BC70"/>
    <mergeCell ref="BV77:CD77"/>
    <mergeCell ref="CE77:CO77"/>
    <mergeCell ref="BV78:CD78"/>
    <mergeCell ref="CE78:CO78"/>
    <mergeCell ref="CP78:DA78"/>
    <mergeCell ref="A62:H62"/>
    <mergeCell ref="I62:AH62"/>
    <mergeCell ref="BN51:BU51"/>
    <mergeCell ref="A55:DA55"/>
    <mergeCell ref="CT51:DA51"/>
    <mergeCell ref="CL51:CS51"/>
    <mergeCell ref="BF51:BM51"/>
    <mergeCell ref="AP51:AW51"/>
    <mergeCell ref="AD51:AO51"/>
    <mergeCell ref="CF60:DA60"/>
    <mergeCell ref="I64:AH64"/>
    <mergeCell ref="AI65:AY65"/>
    <mergeCell ref="A67:DA67"/>
    <mergeCell ref="CF65:DA65"/>
    <mergeCell ref="AZ64:BO64"/>
    <mergeCell ref="BP65:CE65"/>
    <mergeCell ref="BP64:CE64"/>
    <mergeCell ref="CF64:DA64"/>
    <mergeCell ref="A65:AH65"/>
    <mergeCell ref="AI64:AY64"/>
    <mergeCell ref="G69:AA70"/>
    <mergeCell ref="AB69:AM70"/>
    <mergeCell ref="AX51:BE51"/>
    <mergeCell ref="A63:H63"/>
    <mergeCell ref="I63:AH63"/>
    <mergeCell ref="AI63:AY63"/>
    <mergeCell ref="BD69:CO69"/>
    <mergeCell ref="A57:H57"/>
    <mergeCell ref="BP57:CE57"/>
    <mergeCell ref="A64:H64"/>
    <mergeCell ref="A108:F108"/>
    <mergeCell ref="G108:AA108"/>
    <mergeCell ref="AB108:AM108"/>
    <mergeCell ref="AN108:BC108"/>
    <mergeCell ref="A82:DA82"/>
    <mergeCell ref="AN77:BC77"/>
    <mergeCell ref="CE107:CO107"/>
    <mergeCell ref="CP77:DA77"/>
    <mergeCell ref="BM78:BU78"/>
    <mergeCell ref="AN84:BC85"/>
    <mergeCell ref="A50:H50"/>
    <mergeCell ref="I50:AC50"/>
    <mergeCell ref="AD50:AO50"/>
    <mergeCell ref="AP50:AW50"/>
    <mergeCell ref="CD51:CK51"/>
    <mergeCell ref="BN50:BU50"/>
    <mergeCell ref="BF50:BM50"/>
    <mergeCell ref="BV50:CC50"/>
    <mergeCell ref="CD50:CK50"/>
    <mergeCell ref="CT50:DA50"/>
    <mergeCell ref="BV51:CC51"/>
    <mergeCell ref="CL50:CS50"/>
    <mergeCell ref="AB79:AM79"/>
    <mergeCell ref="AN79:BC79"/>
    <mergeCell ref="A76:F76"/>
    <mergeCell ref="G76:AA76"/>
    <mergeCell ref="AB76:AM76"/>
    <mergeCell ref="CF63:DA63"/>
    <mergeCell ref="AZ63:BO63"/>
    <mergeCell ref="BP63:CE63"/>
    <mergeCell ref="A69:F70"/>
    <mergeCell ref="CP102:DA102"/>
    <mergeCell ref="BD102:BL102"/>
    <mergeCell ref="BM102:BU102"/>
    <mergeCell ref="BV102:CD102"/>
    <mergeCell ref="CE102:CO102"/>
    <mergeCell ref="A101:F101"/>
    <mergeCell ref="G101:AA101"/>
    <mergeCell ref="AB101:AM101"/>
    <mergeCell ref="A49:H49"/>
    <mergeCell ref="I49:AC49"/>
    <mergeCell ref="CP79:DA79"/>
    <mergeCell ref="A79:F79"/>
    <mergeCell ref="G79:AA79"/>
    <mergeCell ref="A100:F100"/>
    <mergeCell ref="G100:AA100"/>
    <mergeCell ref="AB100:AM100"/>
    <mergeCell ref="AN100:BC100"/>
    <mergeCell ref="BV100:CD100"/>
    <mergeCell ref="BD99:BL99"/>
    <mergeCell ref="BM99:BU99"/>
    <mergeCell ref="G102:AA102"/>
    <mergeCell ref="AB102:AM102"/>
    <mergeCell ref="AN102:BC102"/>
    <mergeCell ref="A97:F97"/>
    <mergeCell ref="G97:AA97"/>
    <mergeCell ref="AB97:AM97"/>
    <mergeCell ref="AN97:BC97"/>
    <mergeCell ref="CE100:CO100"/>
    <mergeCell ref="BM96:BU96"/>
    <mergeCell ref="BV96:CD96"/>
    <mergeCell ref="CE96:CO96"/>
    <mergeCell ref="BV98:CD98"/>
    <mergeCell ref="CE98:CO98"/>
    <mergeCell ref="BV99:CD99"/>
    <mergeCell ref="CE97:CO97"/>
    <mergeCell ref="BM98:BU98"/>
    <mergeCell ref="A93:F93"/>
    <mergeCell ref="G99:AA99"/>
    <mergeCell ref="AB99:AM99"/>
    <mergeCell ref="AN99:BC99"/>
    <mergeCell ref="A94:F94"/>
    <mergeCell ref="A98:F98"/>
    <mergeCell ref="G98:AA98"/>
    <mergeCell ref="A99:F99"/>
    <mergeCell ref="AB98:AM98"/>
    <mergeCell ref="AN98:BC98"/>
    <mergeCell ref="AN74:BC74"/>
    <mergeCell ref="BV75:CD75"/>
    <mergeCell ref="G93:AA93"/>
    <mergeCell ref="AB93:AM93"/>
    <mergeCell ref="AN93:BC93"/>
    <mergeCell ref="A96:F96"/>
    <mergeCell ref="G96:AA96"/>
    <mergeCell ref="AB96:AM96"/>
    <mergeCell ref="AN96:BC96"/>
    <mergeCell ref="A95:F95"/>
    <mergeCell ref="CP97:DA97"/>
    <mergeCell ref="BD97:BL97"/>
    <mergeCell ref="CP95:DA95"/>
    <mergeCell ref="CE95:CO95"/>
    <mergeCell ref="BV95:CD95"/>
    <mergeCell ref="BV97:CD97"/>
    <mergeCell ref="CP96:DA96"/>
    <mergeCell ref="BM97:BU97"/>
    <mergeCell ref="G94:AA94"/>
    <mergeCell ref="AB94:AM94"/>
    <mergeCell ref="AN94:BC94"/>
    <mergeCell ref="AB95:AM95"/>
    <mergeCell ref="G95:AA95"/>
    <mergeCell ref="BD94:BL94"/>
    <mergeCell ref="BD95:BL95"/>
    <mergeCell ref="AN104:BC104"/>
    <mergeCell ref="BD104:BL104"/>
    <mergeCell ref="BM104:BU104"/>
    <mergeCell ref="AN95:BC95"/>
    <mergeCell ref="BD103:BL103"/>
    <mergeCell ref="BM103:BU103"/>
    <mergeCell ref="AN101:BC101"/>
    <mergeCell ref="BD100:BL100"/>
    <mergeCell ref="BM100:BU100"/>
    <mergeCell ref="BD96:BL96"/>
    <mergeCell ref="BV104:CD104"/>
    <mergeCell ref="CE104:CO104"/>
    <mergeCell ref="CP104:DA104"/>
    <mergeCell ref="CP98:DA98"/>
    <mergeCell ref="BV101:CD101"/>
    <mergeCell ref="CE101:CO101"/>
    <mergeCell ref="CP101:DA101"/>
    <mergeCell ref="CP100:DA100"/>
    <mergeCell ref="CE99:CO99"/>
    <mergeCell ref="CP99:DA99"/>
    <mergeCell ref="BD91:BL91"/>
    <mergeCell ref="BM91:BU91"/>
    <mergeCell ref="BV91:CD91"/>
    <mergeCell ref="BV92:CD92"/>
    <mergeCell ref="CE93:CO93"/>
    <mergeCell ref="CP94:DA94"/>
    <mergeCell ref="CP91:DA91"/>
    <mergeCell ref="CE92:CO92"/>
    <mergeCell ref="CP92:DA92"/>
    <mergeCell ref="BM94:BU94"/>
    <mergeCell ref="CP73:DA73"/>
    <mergeCell ref="CE76:CO76"/>
    <mergeCell ref="CP74:DA74"/>
    <mergeCell ref="CE74:CO74"/>
    <mergeCell ref="CP75:DA75"/>
    <mergeCell ref="BV93:CD93"/>
    <mergeCell ref="CP86:DA86"/>
    <mergeCell ref="CE85:CO85"/>
    <mergeCell ref="CP84:DA85"/>
    <mergeCell ref="CE80:CO80"/>
    <mergeCell ref="BD93:BL93"/>
    <mergeCell ref="BM93:BU93"/>
    <mergeCell ref="CP71:DA71"/>
    <mergeCell ref="CP72:DA72"/>
    <mergeCell ref="CP76:DA76"/>
    <mergeCell ref="BV70:CD70"/>
    <mergeCell ref="CE70:CO70"/>
    <mergeCell ref="BV76:CD76"/>
    <mergeCell ref="BV73:CD73"/>
    <mergeCell ref="BV72:CD72"/>
    <mergeCell ref="BM88:BU88"/>
    <mergeCell ref="BM89:BU89"/>
    <mergeCell ref="BV94:CD94"/>
    <mergeCell ref="CE94:CO94"/>
    <mergeCell ref="BV90:CD90"/>
    <mergeCell ref="CE90:CO90"/>
    <mergeCell ref="BM71:BU71"/>
    <mergeCell ref="BM70:BU70"/>
    <mergeCell ref="CE71:CO71"/>
    <mergeCell ref="BD70:BL70"/>
    <mergeCell ref="BV71:CD71"/>
    <mergeCell ref="BV85:CD85"/>
    <mergeCell ref="BM85:BU85"/>
    <mergeCell ref="CE73:CO73"/>
    <mergeCell ref="BV74:CD74"/>
    <mergeCell ref="CE72:CO72"/>
    <mergeCell ref="A73:F73"/>
    <mergeCell ref="G73:AA73"/>
    <mergeCell ref="BM76:BU76"/>
    <mergeCell ref="BM75:BU75"/>
    <mergeCell ref="BM73:BU73"/>
    <mergeCell ref="G72:AA72"/>
    <mergeCell ref="BM74:BU74"/>
    <mergeCell ref="A74:F74"/>
    <mergeCell ref="G74:AA74"/>
    <mergeCell ref="AB74:AM74"/>
    <mergeCell ref="BD72:BL72"/>
    <mergeCell ref="BD74:BL74"/>
    <mergeCell ref="CF61:DA61"/>
    <mergeCell ref="AZ62:BO62"/>
    <mergeCell ref="AB72:AM72"/>
    <mergeCell ref="AN72:BC72"/>
    <mergeCell ref="AB73:AM73"/>
    <mergeCell ref="AN73:BC73"/>
    <mergeCell ref="BM72:BU72"/>
    <mergeCell ref="BD71:BL71"/>
    <mergeCell ref="BP60:CE60"/>
    <mergeCell ref="AZ61:BO61"/>
    <mergeCell ref="BP62:CE62"/>
    <mergeCell ref="BP61:CE61"/>
    <mergeCell ref="AD49:AO49"/>
    <mergeCell ref="AZ57:BO57"/>
    <mergeCell ref="I57:AH57"/>
    <mergeCell ref="AI57:AY57"/>
    <mergeCell ref="AX50:BE50"/>
    <mergeCell ref="A51:AC51"/>
    <mergeCell ref="BN49:BU49"/>
    <mergeCell ref="AD46:AO46"/>
    <mergeCell ref="CT49:DA49"/>
    <mergeCell ref="CL49:CS49"/>
    <mergeCell ref="BF49:BM49"/>
    <mergeCell ref="AP49:AW49"/>
    <mergeCell ref="AX46:BE46"/>
    <mergeCell ref="BV46:CC46"/>
    <mergeCell ref="CL47:CS47"/>
    <mergeCell ref="CD47:CK47"/>
    <mergeCell ref="I43:AC43"/>
    <mergeCell ref="I44:AC44"/>
    <mergeCell ref="AD41:AO42"/>
    <mergeCell ref="AP46:AW46"/>
    <mergeCell ref="AP41:BU41"/>
    <mergeCell ref="BF44:BM44"/>
    <mergeCell ref="AX44:BE44"/>
    <mergeCell ref="BF45:BM45"/>
    <mergeCell ref="CL43:CS43"/>
    <mergeCell ref="CL44:CS44"/>
    <mergeCell ref="CD45:CK45"/>
    <mergeCell ref="CD43:CK43"/>
    <mergeCell ref="CD44:CK44"/>
    <mergeCell ref="AD43:AO43"/>
    <mergeCell ref="AD44:AO44"/>
    <mergeCell ref="BF43:BM43"/>
    <mergeCell ref="BV43:CC43"/>
    <mergeCell ref="CL45:CS45"/>
    <mergeCell ref="BP59:CE59"/>
    <mergeCell ref="CF59:DA59"/>
    <mergeCell ref="CF57:DA57"/>
    <mergeCell ref="AZ58:BO58"/>
    <mergeCell ref="AZ59:BO59"/>
    <mergeCell ref="BP58:CE58"/>
    <mergeCell ref="CF58:DA58"/>
    <mergeCell ref="CD46:CK46"/>
    <mergeCell ref="CT45:DA45"/>
    <mergeCell ref="BN42:BU42"/>
    <mergeCell ref="CT46:DA46"/>
    <mergeCell ref="BV44:CC44"/>
    <mergeCell ref="CL42:CS42"/>
    <mergeCell ref="CL46:CS46"/>
    <mergeCell ref="CT44:DA44"/>
    <mergeCell ref="CD42:CK42"/>
    <mergeCell ref="BV42:CC42"/>
    <mergeCell ref="CT47:DA47"/>
    <mergeCell ref="AP43:AW43"/>
    <mergeCell ref="BN45:BU45"/>
    <mergeCell ref="BV45:CC45"/>
    <mergeCell ref="AP44:AW44"/>
    <mergeCell ref="BF42:BM42"/>
    <mergeCell ref="AX42:BE42"/>
    <mergeCell ref="AX43:BE43"/>
    <mergeCell ref="BN43:BU43"/>
    <mergeCell ref="BN44:BU44"/>
    <mergeCell ref="A37:F37"/>
    <mergeCell ref="G37:Q37"/>
    <mergeCell ref="R37:AB37"/>
    <mergeCell ref="AC37:AI37"/>
    <mergeCell ref="AP42:AW42"/>
    <mergeCell ref="BV41:DA41"/>
    <mergeCell ref="I41:AC42"/>
    <mergeCell ref="CE37:DA37"/>
    <mergeCell ref="BS37:BX37"/>
    <mergeCell ref="BY37:CD37"/>
    <mergeCell ref="G36:Q36"/>
    <mergeCell ref="R36:AB36"/>
    <mergeCell ref="AC36:AI36"/>
    <mergeCell ref="AJ36:BA36"/>
    <mergeCell ref="AJ37:BA37"/>
    <mergeCell ref="A45:H45"/>
    <mergeCell ref="I45:AC45"/>
    <mergeCell ref="AD45:AO45"/>
    <mergeCell ref="AP45:AW45"/>
    <mergeCell ref="AX45:BE45"/>
    <mergeCell ref="A46:H46"/>
    <mergeCell ref="I46:AC46"/>
    <mergeCell ref="A39:DA39"/>
    <mergeCell ref="BF46:BM46"/>
    <mergeCell ref="BN46:BU46"/>
    <mergeCell ref="A41:H42"/>
    <mergeCell ref="A43:H43"/>
    <mergeCell ref="A44:H44"/>
    <mergeCell ref="CT42:DA42"/>
    <mergeCell ref="CT43:DA43"/>
    <mergeCell ref="BS36:BX36"/>
    <mergeCell ref="BY36:CD36"/>
    <mergeCell ref="BB36:BL36"/>
    <mergeCell ref="BM36:BR36"/>
    <mergeCell ref="BB37:BL37"/>
    <mergeCell ref="BM37:BR37"/>
    <mergeCell ref="G33:BL33"/>
    <mergeCell ref="BM33:CD33"/>
    <mergeCell ref="G34:Q35"/>
    <mergeCell ref="R34:AB35"/>
    <mergeCell ref="AC34:AI35"/>
    <mergeCell ref="AJ34:BL34"/>
    <mergeCell ref="BY34:CD35"/>
    <mergeCell ref="AJ35:BA35"/>
    <mergeCell ref="BB35:BL35"/>
    <mergeCell ref="BB29:BL29"/>
    <mergeCell ref="A36:F36"/>
    <mergeCell ref="CE25:DA27"/>
    <mergeCell ref="BM26:BR27"/>
    <mergeCell ref="BS26:BX27"/>
    <mergeCell ref="BY26:CD27"/>
    <mergeCell ref="BM25:CD25"/>
    <mergeCell ref="BM34:BR35"/>
    <mergeCell ref="BS34:BX35"/>
    <mergeCell ref="A33:F35"/>
    <mergeCell ref="A29:F29"/>
    <mergeCell ref="G29:Q29"/>
    <mergeCell ref="G28:Q28"/>
    <mergeCell ref="AJ29:BA29"/>
    <mergeCell ref="R28:AB28"/>
    <mergeCell ref="R29:AB29"/>
    <mergeCell ref="AC29:AI29"/>
    <mergeCell ref="BB28:BL28"/>
    <mergeCell ref="AJ27:BA27"/>
    <mergeCell ref="AJ28:BA28"/>
    <mergeCell ref="AC28:AI28"/>
    <mergeCell ref="R26:AB27"/>
    <mergeCell ref="AC26:AI27"/>
    <mergeCell ref="G25:BL25"/>
    <mergeCell ref="AJ26:BL26"/>
    <mergeCell ref="BY6:CJ7"/>
    <mergeCell ref="CK6:DA7"/>
    <mergeCell ref="A13:W13"/>
    <mergeCell ref="A6:F7"/>
    <mergeCell ref="G6:AI6"/>
    <mergeCell ref="G26:Q27"/>
    <mergeCell ref="BB27:BL27"/>
    <mergeCell ref="A17:F19"/>
    <mergeCell ref="BS8:BX8"/>
    <mergeCell ref="BM19:CF19"/>
    <mergeCell ref="AJ9:AZ9"/>
    <mergeCell ref="AJ10:AZ10"/>
    <mergeCell ref="BM9:BR9"/>
    <mergeCell ref="Z20:AS20"/>
    <mergeCell ref="G17:DA17"/>
    <mergeCell ref="CG18:DA19"/>
    <mergeCell ref="AT19:BL19"/>
    <mergeCell ref="BA9:BL9"/>
    <mergeCell ref="G7:W7"/>
    <mergeCell ref="A20:F20"/>
    <mergeCell ref="BM6:BX6"/>
    <mergeCell ref="BM7:BR7"/>
    <mergeCell ref="BS7:BX7"/>
    <mergeCell ref="X7:AI7"/>
    <mergeCell ref="X8:AI8"/>
    <mergeCell ref="X9:AI9"/>
    <mergeCell ref="BS9:BX9"/>
    <mergeCell ref="BM8:BR8"/>
    <mergeCell ref="BY13:CJ13"/>
    <mergeCell ref="Z21:AS21"/>
    <mergeCell ref="G20:Y20"/>
    <mergeCell ref="G21:Y21"/>
    <mergeCell ref="A2:DA2"/>
    <mergeCell ref="A4:DA4"/>
    <mergeCell ref="AJ6:BL6"/>
    <mergeCell ref="AJ7:AZ7"/>
    <mergeCell ref="BA7:BL7"/>
    <mergeCell ref="BA10:BL10"/>
    <mergeCell ref="Z19:AS19"/>
    <mergeCell ref="A8:F8"/>
    <mergeCell ref="G9:W9"/>
    <mergeCell ref="BM11:BR11"/>
    <mergeCell ref="BA8:BL8"/>
    <mergeCell ref="AJ8:AZ8"/>
    <mergeCell ref="A10:F10"/>
    <mergeCell ref="G18:AS18"/>
    <mergeCell ref="CG20:DA20"/>
    <mergeCell ref="CG21:DA21"/>
    <mergeCell ref="AT20:BL20"/>
    <mergeCell ref="CK13:DA13"/>
    <mergeCell ref="BM21:CF21"/>
    <mergeCell ref="AT21:BL21"/>
    <mergeCell ref="A15:DA15"/>
    <mergeCell ref="BM20:CF20"/>
    <mergeCell ref="AT18:CF18"/>
    <mergeCell ref="G19:Y19"/>
    <mergeCell ref="BA11:BL11"/>
    <mergeCell ref="BM12:BR12"/>
    <mergeCell ref="G10:W10"/>
    <mergeCell ref="BM10:BR10"/>
    <mergeCell ref="BS10:BX10"/>
    <mergeCell ref="A9:F9"/>
    <mergeCell ref="A11:F11"/>
    <mergeCell ref="G11:W11"/>
    <mergeCell ref="X10:AI10"/>
    <mergeCell ref="G8:W8"/>
    <mergeCell ref="BY29:CD29"/>
    <mergeCell ref="A23:DA23"/>
    <mergeCell ref="A25:F27"/>
    <mergeCell ref="AJ11:AZ11"/>
    <mergeCell ref="X11:AI11"/>
    <mergeCell ref="AJ12:AZ12"/>
    <mergeCell ref="BA12:BL12"/>
    <mergeCell ref="BS11:BX11"/>
    <mergeCell ref="X13:AI13"/>
    <mergeCell ref="CK9:DA9"/>
    <mergeCell ref="A12:F12"/>
    <mergeCell ref="G12:W12"/>
    <mergeCell ref="X12:AI12"/>
    <mergeCell ref="BM13:BR13"/>
    <mergeCell ref="CE28:DA28"/>
    <mergeCell ref="BS13:BX13"/>
    <mergeCell ref="BA13:BL13"/>
    <mergeCell ref="AJ13:AZ13"/>
    <mergeCell ref="A21:F21"/>
    <mergeCell ref="CE36:DA36"/>
    <mergeCell ref="BM28:BR28"/>
    <mergeCell ref="CE33:DA35"/>
    <mergeCell ref="BM29:BR29"/>
    <mergeCell ref="BS29:BX29"/>
    <mergeCell ref="BS28:BX28"/>
    <mergeCell ref="A31:DA31"/>
    <mergeCell ref="A28:F28"/>
    <mergeCell ref="CE29:DA29"/>
    <mergeCell ref="BY28:CD28"/>
    <mergeCell ref="CK10:DA10"/>
    <mergeCell ref="CK11:DA11"/>
    <mergeCell ref="CK12:DA12"/>
    <mergeCell ref="BS12:BX12"/>
    <mergeCell ref="BY12:CJ12"/>
    <mergeCell ref="BY8:CJ8"/>
    <mergeCell ref="BY9:CJ9"/>
    <mergeCell ref="BY10:CJ10"/>
    <mergeCell ref="BY11:CJ11"/>
    <mergeCell ref="CK8:DA8"/>
    <mergeCell ref="I60:AH60"/>
    <mergeCell ref="AI60:AY60"/>
    <mergeCell ref="AZ60:BO60"/>
    <mergeCell ref="A58:H58"/>
    <mergeCell ref="I58:AH58"/>
    <mergeCell ref="AI58:AY58"/>
    <mergeCell ref="A59:H59"/>
    <mergeCell ref="I59:AH59"/>
    <mergeCell ref="AI59:AY59"/>
    <mergeCell ref="A86:F86"/>
    <mergeCell ref="G86:AA86"/>
    <mergeCell ref="AB86:AM86"/>
    <mergeCell ref="AN86:BC86"/>
    <mergeCell ref="A61:H61"/>
    <mergeCell ref="I61:AH61"/>
    <mergeCell ref="AI62:AY62"/>
    <mergeCell ref="AI61:AY61"/>
    <mergeCell ref="A72:F72"/>
    <mergeCell ref="AN76:BC76"/>
    <mergeCell ref="BD92:BL92"/>
    <mergeCell ref="BM92:BU92"/>
    <mergeCell ref="BD88:BL88"/>
    <mergeCell ref="A89:F89"/>
    <mergeCell ref="G89:AA89"/>
    <mergeCell ref="AB89:AM89"/>
    <mergeCell ref="AN89:BC89"/>
    <mergeCell ref="A88:F88"/>
    <mergeCell ref="A92:F92"/>
    <mergeCell ref="AN92:BC92"/>
    <mergeCell ref="A103:F103"/>
    <mergeCell ref="G103:AA103"/>
    <mergeCell ref="AB103:AM103"/>
    <mergeCell ref="AN103:BC103"/>
    <mergeCell ref="BD90:BL90"/>
    <mergeCell ref="BM90:BU90"/>
    <mergeCell ref="BM95:BU95"/>
    <mergeCell ref="BD101:BL101"/>
    <mergeCell ref="BM101:BU101"/>
    <mergeCell ref="BD98:BL98"/>
    <mergeCell ref="BV103:CD103"/>
    <mergeCell ref="CE103:CO103"/>
    <mergeCell ref="CE87:CO87"/>
    <mergeCell ref="CP87:DA87"/>
    <mergeCell ref="CE89:CO89"/>
    <mergeCell ref="CP89:DA89"/>
    <mergeCell ref="CP88:DA88"/>
    <mergeCell ref="CE88:CO88"/>
    <mergeCell ref="CE91:CO91"/>
    <mergeCell ref="CP93:DA93"/>
    <mergeCell ref="CP103:DA103"/>
    <mergeCell ref="A87:F87"/>
    <mergeCell ref="G87:AA87"/>
    <mergeCell ref="AB87:AM87"/>
    <mergeCell ref="AN87:BC87"/>
    <mergeCell ref="BD87:BL87"/>
    <mergeCell ref="BM87:BU87"/>
    <mergeCell ref="BV87:CD87"/>
    <mergeCell ref="G92:AA92"/>
    <mergeCell ref="AB92:AM92"/>
    <mergeCell ref="A90:F90"/>
    <mergeCell ref="G90:AA90"/>
    <mergeCell ref="AB90:AM90"/>
    <mergeCell ref="AN90:BC90"/>
    <mergeCell ref="A91:F91"/>
    <mergeCell ref="G91:AA91"/>
    <mergeCell ref="AB91:AM91"/>
    <mergeCell ref="AN91:BC91"/>
    <mergeCell ref="AN88:BC88"/>
    <mergeCell ref="G71:AA71"/>
    <mergeCell ref="AB71:AM71"/>
    <mergeCell ref="AN71:BC71"/>
    <mergeCell ref="BD75:BL75"/>
    <mergeCell ref="AN75:BC75"/>
    <mergeCell ref="G88:AA88"/>
    <mergeCell ref="AB88:AM88"/>
    <mergeCell ref="BD86:BL86"/>
    <mergeCell ref="BD73:BL73"/>
    <mergeCell ref="CP90:DA90"/>
    <mergeCell ref="CE75:CO75"/>
    <mergeCell ref="BD85:BL85"/>
    <mergeCell ref="BM86:BU86"/>
    <mergeCell ref="BD89:BL89"/>
    <mergeCell ref="BD76:BL76"/>
    <mergeCell ref="BV89:CD89"/>
    <mergeCell ref="CE86:CO86"/>
    <mergeCell ref="BV86:CD86"/>
    <mergeCell ref="BV88:CD88"/>
    <mergeCell ref="AP48:AW48"/>
    <mergeCell ref="AX49:BE49"/>
    <mergeCell ref="CD49:CK49"/>
    <mergeCell ref="CD48:CK48"/>
    <mergeCell ref="A71:F71"/>
    <mergeCell ref="A75:F75"/>
    <mergeCell ref="G75:AA75"/>
    <mergeCell ref="AB75:AM75"/>
    <mergeCell ref="CF62:DA62"/>
    <mergeCell ref="A60:H60"/>
    <mergeCell ref="AP47:AW47"/>
    <mergeCell ref="A47:H47"/>
    <mergeCell ref="I47:AC47"/>
    <mergeCell ref="AD47:AO47"/>
    <mergeCell ref="CT48:DA48"/>
    <mergeCell ref="BV49:CC49"/>
    <mergeCell ref="CL48:CS48"/>
    <mergeCell ref="A48:H48"/>
    <mergeCell ref="I48:AC48"/>
    <mergeCell ref="AD48:AO48"/>
    <mergeCell ref="AX47:BE47"/>
    <mergeCell ref="BN48:BU48"/>
    <mergeCell ref="BV47:CC47"/>
    <mergeCell ref="BF48:BM48"/>
    <mergeCell ref="BV48:CC48"/>
    <mergeCell ref="BN47:BU47"/>
    <mergeCell ref="BF47:BM47"/>
    <mergeCell ref="AX48:BE48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portrait" paperSize="9" scale="60" r:id="rId1"/>
  <rowBreaks count="1" manualBreakCount="1">
    <brk id="52" max="10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A75"/>
  <sheetViews>
    <sheetView tabSelected="1" view="pageBreakPreview" zoomScaleSheetLayoutView="100" zoomScalePageLayoutView="0" workbookViewId="0" topLeftCell="A1">
      <selection activeCell="CL11" sqref="CL11:DA11"/>
    </sheetView>
  </sheetViews>
  <sheetFormatPr defaultColWidth="0.875" defaultRowHeight="12.75"/>
  <cols>
    <col min="1" max="30" width="0.875" style="5" customWidth="1"/>
    <col min="31" max="31" width="2.00390625" style="5" customWidth="1"/>
    <col min="32" max="88" width="0.875" style="5" customWidth="1"/>
    <col min="89" max="89" width="1.75390625" style="5" customWidth="1"/>
    <col min="90" max="104" width="0.875" style="5" customWidth="1"/>
    <col min="105" max="105" width="1.75390625" style="5" customWidth="1"/>
    <col min="106" max="16384" width="0.875" style="5" customWidth="1"/>
  </cols>
  <sheetData>
    <row r="1" ht="3" customHeight="1"/>
    <row r="2" spans="1:105" ht="15">
      <c r="A2" s="248" t="s">
        <v>72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</row>
    <row r="3" ht="12.75" customHeight="1"/>
    <row r="4" spans="1:105" ht="15">
      <c r="A4" s="213" t="s">
        <v>73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</row>
    <row r="5" ht="12.75" customHeight="1" thickBot="1"/>
    <row r="6" spans="1:105" s="13" customFormat="1" ht="27" customHeight="1">
      <c r="A6" s="310" t="s">
        <v>5</v>
      </c>
      <c r="B6" s="288"/>
      <c r="C6" s="288"/>
      <c r="D6" s="288"/>
      <c r="E6" s="288"/>
      <c r="F6" s="288"/>
      <c r="G6" s="288"/>
      <c r="H6" s="288" t="s">
        <v>74</v>
      </c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9"/>
    </row>
    <row r="7" spans="1:105" s="13" customFormat="1" ht="13.5" customHeight="1">
      <c r="A7" s="334"/>
      <c r="B7" s="156"/>
      <c r="C7" s="156"/>
      <c r="D7" s="156"/>
      <c r="E7" s="156"/>
      <c r="F7" s="156"/>
      <c r="G7" s="156"/>
      <c r="H7" s="156" t="s">
        <v>75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 t="s">
        <v>76</v>
      </c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287"/>
    </row>
    <row r="8" spans="1:105" s="13" customFormat="1" ht="26.25" customHeight="1">
      <c r="A8" s="334"/>
      <c r="B8" s="156"/>
      <c r="C8" s="156"/>
      <c r="D8" s="156"/>
      <c r="E8" s="156"/>
      <c r="F8" s="156"/>
      <c r="G8" s="156"/>
      <c r="H8" s="257" t="s">
        <v>45</v>
      </c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76"/>
      <c r="X8" s="257" t="s">
        <v>46</v>
      </c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76"/>
      <c r="AN8" s="156" t="s">
        <v>77</v>
      </c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 t="s">
        <v>78</v>
      </c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287"/>
    </row>
    <row r="9" spans="1:105" s="13" customFormat="1" ht="13.5" customHeight="1">
      <c r="A9" s="334"/>
      <c r="B9" s="156"/>
      <c r="C9" s="156"/>
      <c r="D9" s="156"/>
      <c r="E9" s="156"/>
      <c r="F9" s="156"/>
      <c r="G9" s="156"/>
      <c r="H9" s="208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40"/>
      <c r="X9" s="208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40"/>
      <c r="AN9" s="156" t="s">
        <v>45</v>
      </c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 t="s">
        <v>46</v>
      </c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 t="s">
        <v>45</v>
      </c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 t="s">
        <v>46</v>
      </c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287"/>
    </row>
    <row r="10" spans="1:105" s="14" customFormat="1" ht="12.75">
      <c r="A10" s="193">
        <v>1</v>
      </c>
      <c r="B10" s="157"/>
      <c r="C10" s="157"/>
      <c r="D10" s="157"/>
      <c r="E10" s="157"/>
      <c r="F10" s="157"/>
      <c r="G10" s="157"/>
      <c r="H10" s="157">
        <v>2</v>
      </c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>
        <v>3</v>
      </c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>
        <v>4</v>
      </c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>
        <v>5</v>
      </c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>
        <v>6</v>
      </c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>
        <v>7</v>
      </c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201"/>
    </row>
    <row r="11" spans="1:105" s="15" customFormat="1" ht="13.5" thickBot="1">
      <c r="A11" s="229">
        <v>1</v>
      </c>
      <c r="B11" s="230"/>
      <c r="C11" s="230"/>
      <c r="D11" s="230"/>
      <c r="E11" s="230"/>
      <c r="F11" s="230"/>
      <c r="G11" s="230"/>
      <c r="H11" s="352">
        <f>3628704.89-79790.41</f>
        <v>3548914.48</v>
      </c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>
        <f>2333930.99-58235.11</f>
        <v>2275695.8800000004</v>
      </c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211">
        <v>3548914.48</v>
      </c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346">
        <v>2275695.88</v>
      </c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7"/>
    </row>
    <row r="12" ht="12.75" customHeight="1"/>
    <row r="13" spans="1:105" ht="15">
      <c r="A13" s="213" t="s">
        <v>79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</row>
    <row r="14" ht="12.75" customHeight="1" thickBot="1"/>
    <row r="15" spans="1:105" s="13" customFormat="1" ht="40.5" customHeight="1">
      <c r="A15" s="273" t="s">
        <v>5</v>
      </c>
      <c r="B15" s="268"/>
      <c r="C15" s="268"/>
      <c r="D15" s="268"/>
      <c r="E15" s="268"/>
      <c r="F15" s="268"/>
      <c r="G15" s="268"/>
      <c r="H15" s="274"/>
      <c r="I15" s="267" t="s">
        <v>80</v>
      </c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74"/>
      <c r="AF15" s="56" t="s">
        <v>83</v>
      </c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 t="s">
        <v>104</v>
      </c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7"/>
    </row>
    <row r="16" spans="1:105" s="13" customFormat="1" ht="12.75">
      <c r="A16" s="366"/>
      <c r="B16" s="107"/>
      <c r="C16" s="107"/>
      <c r="D16" s="107"/>
      <c r="E16" s="107"/>
      <c r="F16" s="107"/>
      <c r="G16" s="107"/>
      <c r="H16" s="108"/>
      <c r="I16" s="106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8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 t="s">
        <v>75</v>
      </c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 t="s">
        <v>76</v>
      </c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356"/>
    </row>
    <row r="17" spans="1:105" s="13" customFormat="1" ht="63.75" customHeight="1">
      <c r="A17" s="366"/>
      <c r="B17" s="107"/>
      <c r="C17" s="107"/>
      <c r="D17" s="107"/>
      <c r="E17" s="107"/>
      <c r="F17" s="107"/>
      <c r="G17" s="107"/>
      <c r="H17" s="108"/>
      <c r="I17" s="106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8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 t="s">
        <v>105</v>
      </c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 t="s">
        <v>84</v>
      </c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356"/>
    </row>
    <row r="18" spans="1:105" s="13" customFormat="1" ht="39.75" customHeight="1">
      <c r="A18" s="275"/>
      <c r="B18" s="110"/>
      <c r="C18" s="110"/>
      <c r="D18" s="110"/>
      <c r="E18" s="110"/>
      <c r="F18" s="110"/>
      <c r="G18" s="110"/>
      <c r="H18" s="111"/>
      <c r="I18" s="109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1"/>
      <c r="AF18" s="111" t="s">
        <v>45</v>
      </c>
      <c r="AG18" s="355"/>
      <c r="AH18" s="355"/>
      <c r="AI18" s="355"/>
      <c r="AJ18" s="355"/>
      <c r="AK18" s="355"/>
      <c r="AL18" s="355"/>
      <c r="AM18" s="355"/>
      <c r="AN18" s="355"/>
      <c r="AO18" s="355" t="s">
        <v>81</v>
      </c>
      <c r="AP18" s="355"/>
      <c r="AQ18" s="355"/>
      <c r="AR18" s="355"/>
      <c r="AS18" s="355"/>
      <c r="AT18" s="355"/>
      <c r="AU18" s="355"/>
      <c r="AV18" s="355"/>
      <c r="AW18" s="355"/>
      <c r="AX18" s="355" t="s">
        <v>82</v>
      </c>
      <c r="AY18" s="355"/>
      <c r="AZ18" s="355"/>
      <c r="BA18" s="355"/>
      <c r="BB18" s="355"/>
      <c r="BC18" s="355"/>
      <c r="BD18" s="355"/>
      <c r="BE18" s="355"/>
      <c r="BF18" s="355"/>
      <c r="BG18" s="355"/>
      <c r="BH18" s="355" t="s">
        <v>81</v>
      </c>
      <c r="BI18" s="355"/>
      <c r="BJ18" s="355"/>
      <c r="BK18" s="355"/>
      <c r="BL18" s="355"/>
      <c r="BM18" s="355"/>
      <c r="BN18" s="355"/>
      <c r="BO18" s="355"/>
      <c r="BP18" s="355"/>
      <c r="BQ18" s="355"/>
      <c r="BR18" s="111" t="s">
        <v>45</v>
      </c>
      <c r="BS18" s="355"/>
      <c r="BT18" s="355"/>
      <c r="BU18" s="355"/>
      <c r="BV18" s="355"/>
      <c r="BW18" s="355"/>
      <c r="BX18" s="355"/>
      <c r="BY18" s="355"/>
      <c r="BZ18" s="355"/>
      <c r="CA18" s="355" t="s">
        <v>81</v>
      </c>
      <c r="CB18" s="355"/>
      <c r="CC18" s="355"/>
      <c r="CD18" s="355"/>
      <c r="CE18" s="355"/>
      <c r="CF18" s="355"/>
      <c r="CG18" s="355"/>
      <c r="CH18" s="355"/>
      <c r="CI18" s="355"/>
      <c r="CJ18" s="111" t="s">
        <v>45</v>
      </c>
      <c r="CK18" s="355"/>
      <c r="CL18" s="355"/>
      <c r="CM18" s="355"/>
      <c r="CN18" s="355"/>
      <c r="CO18" s="355"/>
      <c r="CP18" s="355"/>
      <c r="CQ18" s="355"/>
      <c r="CR18" s="355"/>
      <c r="CS18" s="355" t="s">
        <v>81</v>
      </c>
      <c r="CT18" s="355"/>
      <c r="CU18" s="355"/>
      <c r="CV18" s="355"/>
      <c r="CW18" s="355"/>
      <c r="CX18" s="355"/>
      <c r="CY18" s="355"/>
      <c r="CZ18" s="355"/>
      <c r="DA18" s="365"/>
    </row>
    <row r="19" spans="1:105" s="14" customFormat="1" ht="12.75">
      <c r="A19" s="247">
        <v>1</v>
      </c>
      <c r="B19" s="199"/>
      <c r="C19" s="199"/>
      <c r="D19" s="199"/>
      <c r="E19" s="199"/>
      <c r="F19" s="199"/>
      <c r="G19" s="199"/>
      <c r="H19" s="199"/>
      <c r="I19" s="199">
        <v>2</v>
      </c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>
        <v>3</v>
      </c>
      <c r="AG19" s="199"/>
      <c r="AH19" s="199"/>
      <c r="AI19" s="199"/>
      <c r="AJ19" s="199"/>
      <c r="AK19" s="199"/>
      <c r="AL19" s="199"/>
      <c r="AM19" s="199"/>
      <c r="AN19" s="199"/>
      <c r="AO19" s="199">
        <v>4</v>
      </c>
      <c r="AP19" s="199"/>
      <c r="AQ19" s="199"/>
      <c r="AR19" s="199"/>
      <c r="AS19" s="199"/>
      <c r="AT19" s="199"/>
      <c r="AU19" s="199"/>
      <c r="AV19" s="199"/>
      <c r="AW19" s="199"/>
      <c r="AX19" s="199">
        <v>5</v>
      </c>
      <c r="AY19" s="199"/>
      <c r="AZ19" s="199"/>
      <c r="BA19" s="199"/>
      <c r="BB19" s="199"/>
      <c r="BC19" s="199"/>
      <c r="BD19" s="199"/>
      <c r="BE19" s="199"/>
      <c r="BF19" s="199"/>
      <c r="BG19" s="199"/>
      <c r="BH19" s="199">
        <v>6</v>
      </c>
      <c r="BI19" s="199"/>
      <c r="BJ19" s="199"/>
      <c r="BK19" s="199"/>
      <c r="BL19" s="199"/>
      <c r="BM19" s="199"/>
      <c r="BN19" s="199"/>
      <c r="BO19" s="199"/>
      <c r="BP19" s="199"/>
      <c r="BQ19" s="199"/>
      <c r="BR19" s="199">
        <v>7</v>
      </c>
      <c r="BS19" s="199"/>
      <c r="BT19" s="199"/>
      <c r="BU19" s="199"/>
      <c r="BV19" s="199"/>
      <c r="BW19" s="199"/>
      <c r="BX19" s="199"/>
      <c r="BY19" s="199"/>
      <c r="BZ19" s="199"/>
      <c r="CA19" s="199">
        <v>8</v>
      </c>
      <c r="CB19" s="199"/>
      <c r="CC19" s="199"/>
      <c r="CD19" s="199"/>
      <c r="CE19" s="199"/>
      <c r="CF19" s="199"/>
      <c r="CG19" s="199"/>
      <c r="CH19" s="199"/>
      <c r="CI19" s="199"/>
      <c r="CJ19" s="199">
        <v>9</v>
      </c>
      <c r="CK19" s="199"/>
      <c r="CL19" s="199"/>
      <c r="CM19" s="199"/>
      <c r="CN19" s="199"/>
      <c r="CO19" s="199"/>
      <c r="CP19" s="199"/>
      <c r="CQ19" s="199"/>
      <c r="CR19" s="199"/>
      <c r="CS19" s="199">
        <v>10</v>
      </c>
      <c r="CT19" s="199"/>
      <c r="CU19" s="199"/>
      <c r="CV19" s="199"/>
      <c r="CW19" s="199"/>
      <c r="CX19" s="199"/>
      <c r="CY19" s="199"/>
      <c r="CZ19" s="199"/>
      <c r="DA19" s="200"/>
    </row>
    <row r="20" spans="1:105" s="18" customFormat="1" ht="110.25" customHeight="1">
      <c r="A20" s="345">
        <v>1</v>
      </c>
      <c r="B20" s="55"/>
      <c r="C20" s="55"/>
      <c r="D20" s="55"/>
      <c r="E20" s="55"/>
      <c r="F20" s="55"/>
      <c r="G20" s="55"/>
      <c r="H20" s="55"/>
      <c r="I20" s="344" t="s">
        <v>212</v>
      </c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55">
        <v>1</v>
      </c>
      <c r="AG20" s="55"/>
      <c r="AH20" s="55"/>
      <c r="AI20" s="55"/>
      <c r="AJ20" s="55"/>
      <c r="AK20" s="55"/>
      <c r="AL20" s="55"/>
      <c r="AM20" s="55"/>
      <c r="AN20" s="55"/>
      <c r="AO20" s="55">
        <v>1</v>
      </c>
      <c r="AP20" s="55"/>
      <c r="AQ20" s="55"/>
      <c r="AR20" s="55"/>
      <c r="AS20" s="55"/>
      <c r="AT20" s="55"/>
      <c r="AU20" s="55"/>
      <c r="AV20" s="55"/>
      <c r="AW20" s="55"/>
      <c r="AX20" s="198">
        <v>10062.8</v>
      </c>
      <c r="AY20" s="198"/>
      <c r="AZ20" s="198"/>
      <c r="BA20" s="198"/>
      <c r="BB20" s="198"/>
      <c r="BC20" s="198"/>
      <c r="BD20" s="198"/>
      <c r="BE20" s="198"/>
      <c r="BF20" s="198"/>
      <c r="BG20" s="198"/>
      <c r="BH20" s="198">
        <v>10062.8</v>
      </c>
      <c r="BI20" s="198"/>
      <c r="BJ20" s="198"/>
      <c r="BK20" s="198"/>
      <c r="BL20" s="198"/>
      <c r="BM20" s="198"/>
      <c r="BN20" s="198"/>
      <c r="BO20" s="198"/>
      <c r="BP20" s="198"/>
      <c r="BQ20" s="198"/>
      <c r="BR20" s="198">
        <v>154</v>
      </c>
      <c r="BS20" s="198"/>
      <c r="BT20" s="198"/>
      <c r="BU20" s="198"/>
      <c r="BV20" s="198"/>
      <c r="BW20" s="198"/>
      <c r="BX20" s="198"/>
      <c r="BY20" s="198"/>
      <c r="BZ20" s="198"/>
      <c r="CA20" s="198">
        <v>154</v>
      </c>
      <c r="CB20" s="198"/>
      <c r="CC20" s="198"/>
      <c r="CD20" s="198"/>
      <c r="CE20" s="198"/>
      <c r="CF20" s="198"/>
      <c r="CG20" s="198"/>
      <c r="CH20" s="198"/>
      <c r="CI20" s="198"/>
      <c r="CJ20" s="55">
        <v>0</v>
      </c>
      <c r="CK20" s="55"/>
      <c r="CL20" s="55"/>
      <c r="CM20" s="55"/>
      <c r="CN20" s="55"/>
      <c r="CO20" s="55"/>
      <c r="CP20" s="55"/>
      <c r="CQ20" s="55"/>
      <c r="CR20" s="55"/>
      <c r="CS20" s="339">
        <v>0</v>
      </c>
      <c r="CT20" s="339"/>
      <c r="CU20" s="339"/>
      <c r="CV20" s="339"/>
      <c r="CW20" s="339"/>
      <c r="CX20" s="339"/>
      <c r="CY20" s="339"/>
      <c r="CZ20" s="339"/>
      <c r="DA20" s="340"/>
    </row>
    <row r="21" spans="1:105" s="18" customFormat="1" ht="34.5" customHeight="1">
      <c r="A21" s="345">
        <v>2</v>
      </c>
      <c r="B21" s="55"/>
      <c r="C21" s="55"/>
      <c r="D21" s="55"/>
      <c r="E21" s="55"/>
      <c r="F21" s="55"/>
      <c r="G21" s="55"/>
      <c r="H21" s="55"/>
      <c r="I21" s="344" t="s">
        <v>144</v>
      </c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338"/>
    </row>
    <row r="22" spans="1:105" s="18" customFormat="1" ht="32.25" customHeight="1">
      <c r="A22" s="345">
        <v>3</v>
      </c>
      <c r="B22" s="55"/>
      <c r="C22" s="55"/>
      <c r="D22" s="55"/>
      <c r="E22" s="55"/>
      <c r="F22" s="55"/>
      <c r="G22" s="55"/>
      <c r="H22" s="55"/>
      <c r="I22" s="344" t="s">
        <v>145</v>
      </c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338"/>
    </row>
    <row r="23" spans="1:105" s="18" customFormat="1" ht="43.5" customHeight="1">
      <c r="A23" s="345">
        <v>4</v>
      </c>
      <c r="B23" s="55"/>
      <c r="C23" s="55"/>
      <c r="D23" s="55"/>
      <c r="E23" s="55"/>
      <c r="F23" s="55"/>
      <c r="G23" s="55"/>
      <c r="H23" s="55"/>
      <c r="I23" s="344" t="s">
        <v>146</v>
      </c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338"/>
    </row>
    <row r="24" spans="1:105" s="18" customFormat="1" ht="117.75" customHeight="1">
      <c r="A24" s="345">
        <v>5</v>
      </c>
      <c r="B24" s="55"/>
      <c r="C24" s="55"/>
      <c r="D24" s="55"/>
      <c r="E24" s="55"/>
      <c r="F24" s="55"/>
      <c r="G24" s="55"/>
      <c r="H24" s="55"/>
      <c r="I24" s="344" t="s">
        <v>213</v>
      </c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55">
        <v>1</v>
      </c>
      <c r="AG24" s="55"/>
      <c r="AH24" s="55"/>
      <c r="AI24" s="55"/>
      <c r="AJ24" s="55"/>
      <c r="AK24" s="55"/>
      <c r="AL24" s="55"/>
      <c r="AM24" s="55"/>
      <c r="AN24" s="55"/>
      <c r="AO24" s="55">
        <v>1</v>
      </c>
      <c r="AP24" s="55"/>
      <c r="AQ24" s="55"/>
      <c r="AR24" s="55"/>
      <c r="AS24" s="55"/>
      <c r="AT24" s="55"/>
      <c r="AU24" s="55"/>
      <c r="AV24" s="55"/>
      <c r="AW24" s="55"/>
      <c r="AX24" s="198">
        <v>233.1</v>
      </c>
      <c r="AY24" s="198"/>
      <c r="AZ24" s="198"/>
      <c r="BA24" s="198"/>
      <c r="BB24" s="198"/>
      <c r="BC24" s="198"/>
      <c r="BD24" s="198"/>
      <c r="BE24" s="198"/>
      <c r="BF24" s="198"/>
      <c r="BG24" s="198"/>
      <c r="BH24" s="198">
        <v>233.1</v>
      </c>
      <c r="BI24" s="198"/>
      <c r="BJ24" s="198"/>
      <c r="BK24" s="198"/>
      <c r="BL24" s="198"/>
      <c r="BM24" s="198"/>
      <c r="BN24" s="198"/>
      <c r="BO24" s="198"/>
      <c r="BP24" s="198"/>
      <c r="BQ24" s="198"/>
      <c r="BR24" s="198">
        <v>0</v>
      </c>
      <c r="BS24" s="198"/>
      <c r="BT24" s="198"/>
      <c r="BU24" s="198"/>
      <c r="BV24" s="198"/>
      <c r="BW24" s="198"/>
      <c r="BX24" s="198"/>
      <c r="BY24" s="198"/>
      <c r="BZ24" s="198"/>
      <c r="CA24" s="198">
        <v>0</v>
      </c>
      <c r="CB24" s="198"/>
      <c r="CC24" s="198"/>
      <c r="CD24" s="198"/>
      <c r="CE24" s="198"/>
      <c r="CF24" s="198"/>
      <c r="CG24" s="198"/>
      <c r="CH24" s="198"/>
      <c r="CI24" s="198"/>
      <c r="CJ24" s="198">
        <v>0</v>
      </c>
      <c r="CK24" s="198"/>
      <c r="CL24" s="198"/>
      <c r="CM24" s="198"/>
      <c r="CN24" s="198"/>
      <c r="CO24" s="198"/>
      <c r="CP24" s="198"/>
      <c r="CQ24" s="198"/>
      <c r="CR24" s="198"/>
      <c r="CS24" s="198">
        <v>0</v>
      </c>
      <c r="CT24" s="198"/>
      <c r="CU24" s="198"/>
      <c r="CV24" s="198"/>
      <c r="CW24" s="198"/>
      <c r="CX24" s="198"/>
      <c r="CY24" s="198"/>
      <c r="CZ24" s="198"/>
      <c r="DA24" s="341"/>
    </row>
    <row r="25" spans="1:105" s="18" customFormat="1" ht="99.75" customHeight="1">
      <c r="A25" s="342" t="s">
        <v>214</v>
      </c>
      <c r="B25" s="343"/>
      <c r="C25" s="343"/>
      <c r="D25" s="343"/>
      <c r="E25" s="343"/>
      <c r="F25" s="343"/>
      <c r="G25" s="343"/>
      <c r="H25" s="343"/>
      <c r="I25" s="344" t="s">
        <v>215</v>
      </c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55">
        <v>1</v>
      </c>
      <c r="AG25" s="55"/>
      <c r="AH25" s="55"/>
      <c r="AI25" s="55"/>
      <c r="AJ25" s="55"/>
      <c r="AK25" s="55"/>
      <c r="AL25" s="55"/>
      <c r="AM25" s="55"/>
      <c r="AN25" s="55"/>
      <c r="AO25" s="55">
        <v>1</v>
      </c>
      <c r="AP25" s="55"/>
      <c r="AQ25" s="55"/>
      <c r="AR25" s="55"/>
      <c r="AS25" s="55"/>
      <c r="AT25" s="55"/>
      <c r="AU25" s="55"/>
      <c r="AV25" s="55"/>
      <c r="AW25" s="55"/>
      <c r="AX25" s="198">
        <v>1703.2</v>
      </c>
      <c r="AY25" s="198"/>
      <c r="AZ25" s="198"/>
      <c r="BA25" s="198"/>
      <c r="BB25" s="198"/>
      <c r="BC25" s="198"/>
      <c r="BD25" s="198"/>
      <c r="BE25" s="198"/>
      <c r="BF25" s="198"/>
      <c r="BG25" s="198"/>
      <c r="BH25" s="198">
        <v>1703.2</v>
      </c>
      <c r="BI25" s="198"/>
      <c r="BJ25" s="198"/>
      <c r="BK25" s="198"/>
      <c r="BL25" s="198"/>
      <c r="BM25" s="198"/>
      <c r="BN25" s="198"/>
      <c r="BO25" s="198"/>
      <c r="BP25" s="198"/>
      <c r="BQ25" s="198"/>
      <c r="BR25" s="198">
        <v>1703.2</v>
      </c>
      <c r="BS25" s="198"/>
      <c r="BT25" s="198"/>
      <c r="BU25" s="198"/>
      <c r="BV25" s="198"/>
      <c r="BW25" s="198"/>
      <c r="BX25" s="198"/>
      <c r="BY25" s="198"/>
      <c r="BZ25" s="198"/>
      <c r="CA25" s="198">
        <v>1703.2</v>
      </c>
      <c r="CB25" s="198"/>
      <c r="CC25" s="198"/>
      <c r="CD25" s="198"/>
      <c r="CE25" s="198"/>
      <c r="CF25" s="198"/>
      <c r="CG25" s="198"/>
      <c r="CH25" s="198"/>
      <c r="CI25" s="198"/>
      <c r="CJ25" s="339">
        <v>0</v>
      </c>
      <c r="CK25" s="339"/>
      <c r="CL25" s="339"/>
      <c r="CM25" s="339"/>
      <c r="CN25" s="339"/>
      <c r="CO25" s="339"/>
      <c r="CP25" s="339"/>
      <c r="CQ25" s="339"/>
      <c r="CR25" s="339"/>
      <c r="CS25" s="339">
        <v>0</v>
      </c>
      <c r="CT25" s="339"/>
      <c r="CU25" s="339"/>
      <c r="CV25" s="339"/>
      <c r="CW25" s="339"/>
      <c r="CX25" s="339"/>
      <c r="CY25" s="339"/>
      <c r="CZ25" s="339"/>
      <c r="DA25" s="340"/>
    </row>
    <row r="26" spans="1:105" s="15" customFormat="1" ht="80.25" customHeight="1">
      <c r="A26" s="367">
        <v>6</v>
      </c>
      <c r="B26" s="368"/>
      <c r="C26" s="368"/>
      <c r="D26" s="368"/>
      <c r="E26" s="368"/>
      <c r="F26" s="368"/>
      <c r="G26" s="368"/>
      <c r="H26" s="369"/>
      <c r="I26" s="344" t="s">
        <v>216</v>
      </c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52">
        <v>1</v>
      </c>
      <c r="AG26" s="53"/>
      <c r="AH26" s="53"/>
      <c r="AI26" s="53"/>
      <c r="AJ26" s="53"/>
      <c r="AK26" s="53"/>
      <c r="AL26" s="53"/>
      <c r="AM26" s="53"/>
      <c r="AN26" s="54"/>
      <c r="AO26" s="52">
        <v>1</v>
      </c>
      <c r="AP26" s="53"/>
      <c r="AQ26" s="53"/>
      <c r="AR26" s="53"/>
      <c r="AS26" s="53"/>
      <c r="AT26" s="53"/>
      <c r="AU26" s="53"/>
      <c r="AV26" s="53"/>
      <c r="AW26" s="54"/>
      <c r="AX26" s="357">
        <v>5990</v>
      </c>
      <c r="AY26" s="358"/>
      <c r="AZ26" s="358"/>
      <c r="BA26" s="358"/>
      <c r="BB26" s="358"/>
      <c r="BC26" s="358"/>
      <c r="BD26" s="358"/>
      <c r="BE26" s="358"/>
      <c r="BF26" s="358"/>
      <c r="BG26" s="359"/>
      <c r="BH26" s="357">
        <v>5990</v>
      </c>
      <c r="BI26" s="358"/>
      <c r="BJ26" s="358"/>
      <c r="BK26" s="358"/>
      <c r="BL26" s="358"/>
      <c r="BM26" s="358"/>
      <c r="BN26" s="358"/>
      <c r="BO26" s="358"/>
      <c r="BP26" s="358"/>
      <c r="BQ26" s="359"/>
      <c r="BR26" s="357">
        <v>0</v>
      </c>
      <c r="BS26" s="358"/>
      <c r="BT26" s="358"/>
      <c r="BU26" s="358"/>
      <c r="BV26" s="358"/>
      <c r="BW26" s="358"/>
      <c r="BX26" s="358"/>
      <c r="BY26" s="358"/>
      <c r="BZ26" s="359"/>
      <c r="CA26" s="357">
        <v>0</v>
      </c>
      <c r="CB26" s="358"/>
      <c r="CC26" s="358"/>
      <c r="CD26" s="358"/>
      <c r="CE26" s="358"/>
      <c r="CF26" s="358"/>
      <c r="CG26" s="358"/>
      <c r="CH26" s="358"/>
      <c r="CI26" s="359"/>
      <c r="CJ26" s="360">
        <v>0</v>
      </c>
      <c r="CK26" s="361"/>
      <c r="CL26" s="361"/>
      <c r="CM26" s="361"/>
      <c r="CN26" s="361"/>
      <c r="CO26" s="361"/>
      <c r="CP26" s="361"/>
      <c r="CQ26" s="361"/>
      <c r="CR26" s="362"/>
      <c r="CS26" s="360">
        <v>0</v>
      </c>
      <c r="CT26" s="363"/>
      <c r="CU26" s="363"/>
      <c r="CV26" s="363"/>
      <c r="CW26" s="363"/>
      <c r="CX26" s="363"/>
      <c r="CY26" s="363"/>
      <c r="CZ26" s="363"/>
      <c r="DA26" s="364"/>
    </row>
    <row r="27" spans="1:105" ht="72.75" customHeight="1">
      <c r="A27" s="342" t="s">
        <v>217</v>
      </c>
      <c r="B27" s="343"/>
      <c r="C27" s="343"/>
      <c r="D27" s="343"/>
      <c r="E27" s="343"/>
      <c r="F27" s="343"/>
      <c r="G27" s="343"/>
      <c r="H27" s="343"/>
      <c r="I27" s="344" t="s">
        <v>218</v>
      </c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55">
        <v>1</v>
      </c>
      <c r="AG27" s="55"/>
      <c r="AH27" s="55"/>
      <c r="AI27" s="55"/>
      <c r="AJ27" s="55"/>
      <c r="AK27" s="55"/>
      <c r="AL27" s="55"/>
      <c r="AM27" s="55"/>
      <c r="AN27" s="55"/>
      <c r="AO27" s="55">
        <v>1</v>
      </c>
      <c r="AP27" s="55"/>
      <c r="AQ27" s="55"/>
      <c r="AR27" s="55"/>
      <c r="AS27" s="55"/>
      <c r="AT27" s="55"/>
      <c r="AU27" s="55"/>
      <c r="AV27" s="55"/>
      <c r="AW27" s="55"/>
      <c r="AX27" s="198">
        <v>4205</v>
      </c>
      <c r="AY27" s="198"/>
      <c r="AZ27" s="198"/>
      <c r="BA27" s="198"/>
      <c r="BB27" s="198"/>
      <c r="BC27" s="198"/>
      <c r="BD27" s="198"/>
      <c r="BE27" s="198"/>
      <c r="BF27" s="198"/>
      <c r="BG27" s="198"/>
      <c r="BH27" s="198">
        <v>4205</v>
      </c>
      <c r="BI27" s="198"/>
      <c r="BJ27" s="198"/>
      <c r="BK27" s="198"/>
      <c r="BL27" s="198"/>
      <c r="BM27" s="198"/>
      <c r="BN27" s="198"/>
      <c r="BO27" s="198"/>
      <c r="BP27" s="198"/>
      <c r="BQ27" s="198"/>
      <c r="BR27" s="198">
        <v>0</v>
      </c>
      <c r="BS27" s="198"/>
      <c r="BT27" s="198"/>
      <c r="BU27" s="198"/>
      <c r="BV27" s="198"/>
      <c r="BW27" s="198"/>
      <c r="BX27" s="198"/>
      <c r="BY27" s="198"/>
      <c r="BZ27" s="198"/>
      <c r="CA27" s="198">
        <v>0</v>
      </c>
      <c r="CB27" s="198"/>
      <c r="CC27" s="198"/>
      <c r="CD27" s="198"/>
      <c r="CE27" s="198"/>
      <c r="CF27" s="198"/>
      <c r="CG27" s="198"/>
      <c r="CH27" s="198"/>
      <c r="CI27" s="198"/>
      <c r="CJ27" s="339">
        <v>0</v>
      </c>
      <c r="CK27" s="339"/>
      <c r="CL27" s="339"/>
      <c r="CM27" s="339"/>
      <c r="CN27" s="339"/>
      <c r="CO27" s="339"/>
      <c r="CP27" s="339"/>
      <c r="CQ27" s="339"/>
      <c r="CR27" s="339"/>
      <c r="CS27" s="339">
        <v>0</v>
      </c>
      <c r="CT27" s="339"/>
      <c r="CU27" s="339"/>
      <c r="CV27" s="339"/>
      <c r="CW27" s="339"/>
      <c r="CX27" s="339"/>
      <c r="CY27" s="339"/>
      <c r="CZ27" s="339"/>
      <c r="DA27" s="340"/>
    </row>
    <row r="28" spans="1:105" s="6" customFormat="1" ht="13.5" thickBot="1">
      <c r="A28" s="373" t="s">
        <v>54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5"/>
      <c r="AF28" s="371">
        <f>SUM(AF20:AN27)</f>
        <v>5</v>
      </c>
      <c r="AG28" s="371"/>
      <c r="AH28" s="371"/>
      <c r="AI28" s="371"/>
      <c r="AJ28" s="371"/>
      <c r="AK28" s="371"/>
      <c r="AL28" s="371"/>
      <c r="AM28" s="371"/>
      <c r="AN28" s="371"/>
      <c r="AO28" s="371">
        <f>SUM(AO20:AW27)</f>
        <v>5</v>
      </c>
      <c r="AP28" s="371"/>
      <c r="AQ28" s="371"/>
      <c r="AR28" s="371"/>
      <c r="AS28" s="371"/>
      <c r="AT28" s="371"/>
      <c r="AU28" s="371"/>
      <c r="AV28" s="371"/>
      <c r="AW28" s="371"/>
      <c r="AX28" s="370">
        <f>SUM(AX20:BG27)</f>
        <v>22194.1</v>
      </c>
      <c r="AY28" s="370"/>
      <c r="AZ28" s="370"/>
      <c r="BA28" s="370"/>
      <c r="BB28" s="370"/>
      <c r="BC28" s="370"/>
      <c r="BD28" s="370"/>
      <c r="BE28" s="370"/>
      <c r="BF28" s="370"/>
      <c r="BG28" s="370"/>
      <c r="BH28" s="370">
        <f>SUM(BH20:BQ27)</f>
        <v>22194.1</v>
      </c>
      <c r="BI28" s="370"/>
      <c r="BJ28" s="370"/>
      <c r="BK28" s="370"/>
      <c r="BL28" s="370"/>
      <c r="BM28" s="370"/>
      <c r="BN28" s="370"/>
      <c r="BO28" s="370"/>
      <c r="BP28" s="370"/>
      <c r="BQ28" s="370"/>
      <c r="BR28" s="370">
        <f>SUM(BR20:BZ27)</f>
        <v>1857.2</v>
      </c>
      <c r="BS28" s="370"/>
      <c r="BT28" s="370"/>
      <c r="BU28" s="370"/>
      <c r="BV28" s="370"/>
      <c r="BW28" s="370"/>
      <c r="BX28" s="370"/>
      <c r="BY28" s="370"/>
      <c r="BZ28" s="370"/>
      <c r="CA28" s="370">
        <f>SUM(CA20:CI27)</f>
        <v>1857.2</v>
      </c>
      <c r="CB28" s="370"/>
      <c r="CC28" s="370"/>
      <c r="CD28" s="370"/>
      <c r="CE28" s="370"/>
      <c r="CF28" s="370"/>
      <c r="CG28" s="370"/>
      <c r="CH28" s="370"/>
      <c r="CI28" s="370"/>
      <c r="CJ28" s="371">
        <f>SUM(CJ20:CR27)</f>
        <v>0</v>
      </c>
      <c r="CK28" s="371"/>
      <c r="CL28" s="371"/>
      <c r="CM28" s="371"/>
      <c r="CN28" s="371"/>
      <c r="CO28" s="371"/>
      <c r="CP28" s="371"/>
      <c r="CQ28" s="371"/>
      <c r="CR28" s="371"/>
      <c r="CS28" s="370">
        <f>SUM(CS20:DA27)</f>
        <v>0</v>
      </c>
      <c r="CT28" s="370"/>
      <c r="CU28" s="370"/>
      <c r="CV28" s="370"/>
      <c r="CW28" s="370"/>
      <c r="CX28" s="370"/>
      <c r="CY28" s="370"/>
      <c r="CZ28" s="370"/>
      <c r="DA28" s="372"/>
    </row>
    <row r="29" s="6" customFormat="1" ht="12">
      <c r="F29" s="6" t="s">
        <v>85</v>
      </c>
    </row>
    <row r="30" s="6" customFormat="1" ht="12">
      <c r="F30" s="6" t="s">
        <v>86</v>
      </c>
    </row>
    <row r="31" s="6" customFormat="1" ht="12">
      <c r="F31" s="6" t="s">
        <v>87</v>
      </c>
    </row>
    <row r="32" s="6" customFormat="1" ht="12">
      <c r="F32" s="6" t="s">
        <v>88</v>
      </c>
    </row>
    <row r="33" s="6" customFormat="1" ht="12">
      <c r="F33" s="6" t="s">
        <v>89</v>
      </c>
    </row>
    <row r="34" s="6" customFormat="1" ht="12">
      <c r="F34" s="6" t="s">
        <v>114</v>
      </c>
    </row>
    <row r="35" ht="12.75" customHeight="1"/>
    <row r="36" spans="1:105" ht="15">
      <c r="A36" s="213" t="s">
        <v>90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</row>
    <row r="37" ht="12.75" customHeight="1" thickBot="1"/>
    <row r="38" spans="1:105" s="13" customFormat="1" ht="27" customHeight="1">
      <c r="A38" s="310" t="s">
        <v>5</v>
      </c>
      <c r="B38" s="288"/>
      <c r="C38" s="288"/>
      <c r="D38" s="288"/>
      <c r="E38" s="288"/>
      <c r="F38" s="288"/>
      <c r="G38" s="288"/>
      <c r="H38" s="288" t="s">
        <v>91</v>
      </c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9"/>
    </row>
    <row r="39" spans="1:105" s="13" customFormat="1" ht="13.5" customHeight="1">
      <c r="A39" s="334"/>
      <c r="B39" s="156"/>
      <c r="C39" s="156"/>
      <c r="D39" s="156"/>
      <c r="E39" s="156"/>
      <c r="F39" s="156"/>
      <c r="G39" s="156"/>
      <c r="H39" s="156" t="s">
        <v>75</v>
      </c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 t="s">
        <v>76</v>
      </c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287"/>
    </row>
    <row r="40" spans="1:105" s="13" customFormat="1" ht="26.25" customHeight="1">
      <c r="A40" s="334"/>
      <c r="B40" s="156"/>
      <c r="C40" s="156"/>
      <c r="D40" s="156"/>
      <c r="E40" s="156"/>
      <c r="F40" s="156"/>
      <c r="G40" s="156"/>
      <c r="H40" s="257" t="s">
        <v>45</v>
      </c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76"/>
      <c r="X40" s="257" t="s">
        <v>46</v>
      </c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76"/>
      <c r="AN40" s="156" t="s">
        <v>92</v>
      </c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 t="s">
        <v>93</v>
      </c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287"/>
    </row>
    <row r="41" spans="1:105" s="13" customFormat="1" ht="13.5" customHeight="1">
      <c r="A41" s="334"/>
      <c r="B41" s="156"/>
      <c r="C41" s="156"/>
      <c r="D41" s="156"/>
      <c r="E41" s="156"/>
      <c r="F41" s="156"/>
      <c r="G41" s="156"/>
      <c r="H41" s="208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40"/>
      <c r="X41" s="208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40"/>
      <c r="AN41" s="156" t="s">
        <v>45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 t="s">
        <v>46</v>
      </c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 t="s">
        <v>45</v>
      </c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 t="s">
        <v>46</v>
      </c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287"/>
    </row>
    <row r="42" spans="1:105" s="14" customFormat="1" ht="12.75">
      <c r="A42" s="193">
        <v>1</v>
      </c>
      <c r="B42" s="157"/>
      <c r="C42" s="157"/>
      <c r="D42" s="157"/>
      <c r="E42" s="157"/>
      <c r="F42" s="157"/>
      <c r="G42" s="157"/>
      <c r="H42" s="157">
        <v>2</v>
      </c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>
        <v>3</v>
      </c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>
        <v>4</v>
      </c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>
        <v>5</v>
      </c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>
        <v>6</v>
      </c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>
        <v>7</v>
      </c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201"/>
    </row>
    <row r="43" spans="1:105" s="15" customFormat="1" ht="13.5" thickBot="1">
      <c r="A43" s="229">
        <v>1</v>
      </c>
      <c r="B43" s="230"/>
      <c r="C43" s="230"/>
      <c r="D43" s="230"/>
      <c r="E43" s="230"/>
      <c r="F43" s="230"/>
      <c r="G43" s="230"/>
      <c r="H43" s="352">
        <f>1275428.65+79790.41</f>
        <v>1355219.0599999998</v>
      </c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>
        <f>2995929.53+58235.11</f>
        <v>3054164.6399999997</v>
      </c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211">
        <v>42987.04</v>
      </c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>
        <v>0</v>
      </c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353"/>
      <c r="BV43" s="353"/>
      <c r="BW43" s="353"/>
      <c r="BX43" s="353"/>
      <c r="BY43" s="353"/>
      <c r="BZ43" s="353"/>
      <c r="CA43" s="353"/>
      <c r="CB43" s="353"/>
      <c r="CC43" s="353"/>
      <c r="CD43" s="353"/>
      <c r="CE43" s="353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3"/>
      <c r="DA43" s="354"/>
    </row>
    <row r="44" ht="12.75" customHeight="1"/>
    <row r="45" spans="1:105" ht="15">
      <c r="A45" s="213" t="s">
        <v>94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</row>
    <row r="46" ht="12.75" customHeight="1" thickBot="1"/>
    <row r="47" spans="1:105" s="13" customFormat="1" ht="27" customHeight="1">
      <c r="A47" s="310" t="s">
        <v>5</v>
      </c>
      <c r="B47" s="288"/>
      <c r="C47" s="288"/>
      <c r="D47" s="288"/>
      <c r="E47" s="288"/>
      <c r="F47" s="288"/>
      <c r="G47" s="288"/>
      <c r="H47" s="288" t="s">
        <v>98</v>
      </c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9"/>
    </row>
    <row r="48" spans="1:105" s="13" customFormat="1" ht="13.5" customHeight="1">
      <c r="A48" s="334"/>
      <c r="B48" s="156"/>
      <c r="C48" s="156"/>
      <c r="D48" s="156"/>
      <c r="E48" s="156"/>
      <c r="F48" s="156"/>
      <c r="G48" s="156"/>
      <c r="H48" s="156" t="s">
        <v>95</v>
      </c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 t="s">
        <v>96</v>
      </c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287"/>
    </row>
    <row r="49" spans="1:105" s="13" customFormat="1" ht="13.5" customHeight="1">
      <c r="A49" s="334"/>
      <c r="B49" s="156"/>
      <c r="C49" s="156"/>
      <c r="D49" s="156"/>
      <c r="E49" s="156"/>
      <c r="F49" s="156"/>
      <c r="G49" s="156"/>
      <c r="H49" s="257" t="s">
        <v>45</v>
      </c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76"/>
      <c r="X49" s="257" t="s">
        <v>46</v>
      </c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76"/>
      <c r="AN49" s="156" t="s">
        <v>75</v>
      </c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 t="s">
        <v>97</v>
      </c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287"/>
    </row>
    <row r="50" spans="1:105" s="13" customFormat="1" ht="13.5" customHeight="1">
      <c r="A50" s="334"/>
      <c r="B50" s="156"/>
      <c r="C50" s="156"/>
      <c r="D50" s="156"/>
      <c r="E50" s="156"/>
      <c r="F50" s="156"/>
      <c r="G50" s="156"/>
      <c r="H50" s="208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40"/>
      <c r="X50" s="208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40"/>
      <c r="AN50" s="156" t="s">
        <v>45</v>
      </c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 t="s">
        <v>46</v>
      </c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 t="s">
        <v>45</v>
      </c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 t="s">
        <v>46</v>
      </c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287"/>
    </row>
    <row r="51" spans="1:105" s="14" customFormat="1" ht="12.75">
      <c r="A51" s="193">
        <v>1</v>
      </c>
      <c r="B51" s="157"/>
      <c r="C51" s="157"/>
      <c r="D51" s="157"/>
      <c r="E51" s="157"/>
      <c r="F51" s="157"/>
      <c r="G51" s="157"/>
      <c r="H51" s="157">
        <v>2</v>
      </c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>
        <v>3</v>
      </c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>
        <v>4</v>
      </c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>
        <v>5</v>
      </c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>
        <v>6</v>
      </c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>
        <v>7</v>
      </c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201"/>
    </row>
    <row r="52" spans="1:105" s="15" customFormat="1" ht="13.5" thickBot="1">
      <c r="A52" s="229">
        <v>1</v>
      </c>
      <c r="B52" s="230"/>
      <c r="C52" s="230"/>
      <c r="D52" s="230"/>
      <c r="E52" s="230"/>
      <c r="F52" s="230"/>
      <c r="G52" s="230"/>
      <c r="H52" s="221">
        <v>3972226.96</v>
      </c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346">
        <v>4501204.88</v>
      </c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350"/>
    </row>
    <row r="53" ht="12.75" customHeight="1"/>
    <row r="54" spans="1:105" ht="18.75" customHeight="1">
      <c r="A54" s="213" t="s">
        <v>99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</row>
    <row r="55" ht="12.75" customHeight="1" thickBot="1"/>
    <row r="56" spans="1:105" s="13" customFormat="1" ht="13.5" customHeight="1">
      <c r="A56" s="310" t="s">
        <v>5</v>
      </c>
      <c r="B56" s="288"/>
      <c r="C56" s="288"/>
      <c r="D56" s="288"/>
      <c r="E56" s="288"/>
      <c r="F56" s="288"/>
      <c r="G56" s="261"/>
      <c r="H56" s="261" t="s">
        <v>100</v>
      </c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348"/>
    </row>
    <row r="57" spans="1:105" s="13" customFormat="1" ht="13.5" customHeight="1">
      <c r="A57" s="334"/>
      <c r="B57" s="156"/>
      <c r="C57" s="156"/>
      <c r="D57" s="156"/>
      <c r="E57" s="156"/>
      <c r="F57" s="156"/>
      <c r="G57" s="264"/>
      <c r="H57" s="264" t="s">
        <v>95</v>
      </c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6"/>
      <c r="BE57" s="264" t="s">
        <v>96</v>
      </c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CU57" s="265"/>
      <c r="CV57" s="265"/>
      <c r="CW57" s="265"/>
      <c r="CX57" s="265"/>
      <c r="CY57" s="265"/>
      <c r="CZ57" s="265"/>
      <c r="DA57" s="349"/>
    </row>
    <row r="58" spans="1:105" s="13" customFormat="1" ht="79.5" customHeight="1">
      <c r="A58" s="334"/>
      <c r="B58" s="156"/>
      <c r="C58" s="156"/>
      <c r="D58" s="156"/>
      <c r="E58" s="156"/>
      <c r="F58" s="156"/>
      <c r="G58" s="264"/>
      <c r="H58" s="264" t="s">
        <v>102</v>
      </c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6"/>
      <c r="Y58" s="264" t="s">
        <v>101</v>
      </c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6"/>
      <c r="AO58" s="264" t="s">
        <v>103</v>
      </c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6"/>
      <c r="BE58" s="264" t="s">
        <v>102</v>
      </c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6"/>
      <c r="BV58" s="264" t="s">
        <v>101</v>
      </c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6"/>
      <c r="CL58" s="264" t="s">
        <v>103</v>
      </c>
      <c r="CM58" s="265"/>
      <c r="CN58" s="265"/>
      <c r="CO58" s="265"/>
      <c r="CP58" s="265"/>
      <c r="CQ58" s="265"/>
      <c r="CR58" s="265"/>
      <c r="CS58" s="265"/>
      <c r="CT58" s="265"/>
      <c r="CU58" s="265"/>
      <c r="CV58" s="265"/>
      <c r="CW58" s="265"/>
      <c r="CX58" s="265"/>
      <c r="CY58" s="265"/>
      <c r="CZ58" s="265"/>
      <c r="DA58" s="349"/>
    </row>
    <row r="59" spans="1:105" s="14" customFormat="1" ht="12.75">
      <c r="A59" s="193">
        <v>1</v>
      </c>
      <c r="B59" s="157"/>
      <c r="C59" s="157"/>
      <c r="D59" s="157"/>
      <c r="E59" s="157"/>
      <c r="F59" s="157"/>
      <c r="G59" s="157"/>
      <c r="H59" s="260">
        <v>2</v>
      </c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>
        <v>3</v>
      </c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>
        <v>4</v>
      </c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>
        <v>5</v>
      </c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>
        <v>6</v>
      </c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0"/>
      <c r="CJ59" s="260"/>
      <c r="CK59" s="260"/>
      <c r="CL59" s="260">
        <v>7</v>
      </c>
      <c r="CM59" s="260"/>
      <c r="CN59" s="260"/>
      <c r="CO59" s="260"/>
      <c r="CP59" s="260"/>
      <c r="CQ59" s="260"/>
      <c r="CR59" s="260"/>
      <c r="CS59" s="260"/>
      <c r="CT59" s="260"/>
      <c r="CU59" s="260"/>
      <c r="CV59" s="260"/>
      <c r="CW59" s="260"/>
      <c r="CX59" s="260"/>
      <c r="CY59" s="260"/>
      <c r="CZ59" s="260"/>
      <c r="DA59" s="351"/>
    </row>
    <row r="60" spans="1:105" s="15" customFormat="1" ht="13.5" thickBot="1">
      <c r="A60" s="229">
        <v>1</v>
      </c>
      <c r="B60" s="230"/>
      <c r="C60" s="230"/>
      <c r="D60" s="230"/>
      <c r="E60" s="230"/>
      <c r="F60" s="230"/>
      <c r="G60" s="230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>
        <v>59</v>
      </c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1"/>
      <c r="CJ60" s="221"/>
      <c r="CK60" s="221"/>
      <c r="CL60" s="346">
        <f>1492742.34-17770.74+1306900</f>
        <v>2781871.6</v>
      </c>
      <c r="CM60" s="346"/>
      <c r="CN60" s="346"/>
      <c r="CO60" s="346"/>
      <c r="CP60" s="346"/>
      <c r="CQ60" s="346"/>
      <c r="CR60" s="346"/>
      <c r="CS60" s="346"/>
      <c r="CT60" s="346"/>
      <c r="CU60" s="346"/>
      <c r="CV60" s="346"/>
      <c r="CW60" s="346"/>
      <c r="CX60" s="346"/>
      <c r="CY60" s="346"/>
      <c r="CZ60" s="346"/>
      <c r="DA60" s="347"/>
    </row>
    <row r="63" spans="2:105" ht="15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 t="s">
        <v>157</v>
      </c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</row>
    <row r="64" spans="2:105" ht="15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</row>
    <row r="65" spans="2:105" ht="15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</row>
    <row r="66" spans="2:105" ht="15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</row>
    <row r="67" spans="2:105" ht="15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</row>
    <row r="68" spans="2:105" ht="15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</row>
    <row r="74" spans="22:49" ht="15"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22:49" ht="15"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</sheetData>
  <sheetProtection/>
  <mergeCells count="223">
    <mergeCell ref="CA28:CI28"/>
    <mergeCell ref="CJ28:CR28"/>
    <mergeCell ref="CS28:DA28"/>
    <mergeCell ref="A28:AE28"/>
    <mergeCell ref="AF28:AN28"/>
    <mergeCell ref="AO28:AW28"/>
    <mergeCell ref="AX28:BG28"/>
    <mergeCell ref="BH28:BQ28"/>
    <mergeCell ref="BR28:BZ28"/>
    <mergeCell ref="AX27:BG27"/>
    <mergeCell ref="BH27:BQ27"/>
    <mergeCell ref="BR27:BZ27"/>
    <mergeCell ref="CA27:CI27"/>
    <mergeCell ref="CJ27:CR27"/>
    <mergeCell ref="CS27:DA27"/>
    <mergeCell ref="A26:H26"/>
    <mergeCell ref="I26:AE26"/>
    <mergeCell ref="A27:H27"/>
    <mergeCell ref="I27:AE27"/>
    <mergeCell ref="AF27:AN27"/>
    <mergeCell ref="AO27:AW27"/>
    <mergeCell ref="H7:AM7"/>
    <mergeCell ref="AN7:DA7"/>
    <mergeCell ref="AN8:BT8"/>
    <mergeCell ref="BU8:DA8"/>
    <mergeCell ref="H8:W9"/>
    <mergeCell ref="AN9:BD9"/>
    <mergeCell ref="CL11:DA11"/>
    <mergeCell ref="AX24:BG24"/>
    <mergeCell ref="BH24:BQ24"/>
    <mergeCell ref="AN11:BD11"/>
    <mergeCell ref="A13:DA13"/>
    <mergeCell ref="A15:H18"/>
    <mergeCell ref="AF18:AN18"/>
    <mergeCell ref="AO18:AW18"/>
    <mergeCell ref="AX18:BG18"/>
    <mergeCell ref="BH18:BQ18"/>
    <mergeCell ref="A11:G11"/>
    <mergeCell ref="A6:G9"/>
    <mergeCell ref="BU10:CK10"/>
    <mergeCell ref="X10:AM10"/>
    <mergeCell ref="X11:AM11"/>
    <mergeCell ref="BE10:BT10"/>
    <mergeCell ref="BE11:BT11"/>
    <mergeCell ref="BU11:CK11"/>
    <mergeCell ref="H10:W10"/>
    <mergeCell ref="H11:W11"/>
    <mergeCell ref="A2:DA2"/>
    <mergeCell ref="A4:DA4"/>
    <mergeCell ref="A10:G10"/>
    <mergeCell ref="X8:AM9"/>
    <mergeCell ref="AN10:BD10"/>
    <mergeCell ref="CL9:DA9"/>
    <mergeCell ref="BE9:BT9"/>
    <mergeCell ref="BU9:CK9"/>
    <mergeCell ref="CL10:DA10"/>
    <mergeCell ref="H6:DA6"/>
    <mergeCell ref="CS18:DA18"/>
    <mergeCell ref="AX15:DA15"/>
    <mergeCell ref="AF15:AW17"/>
    <mergeCell ref="AX16:BQ17"/>
    <mergeCell ref="CA18:CI18"/>
    <mergeCell ref="CJ18:CR18"/>
    <mergeCell ref="BE41:BT41"/>
    <mergeCell ref="BR19:BZ19"/>
    <mergeCell ref="A19:H19"/>
    <mergeCell ref="AF19:AN19"/>
    <mergeCell ref="H39:AM39"/>
    <mergeCell ref="AN39:DA39"/>
    <mergeCell ref="BR24:BZ24"/>
    <mergeCell ref="CA24:CI24"/>
    <mergeCell ref="A24:H24"/>
    <mergeCell ref="I24:AE24"/>
    <mergeCell ref="CS20:DA20"/>
    <mergeCell ref="BR26:BZ26"/>
    <mergeCell ref="BR21:BZ21"/>
    <mergeCell ref="CA21:CI21"/>
    <mergeCell ref="CJ21:CR21"/>
    <mergeCell ref="CS21:DA21"/>
    <mergeCell ref="CJ22:CR22"/>
    <mergeCell ref="CS22:DA22"/>
    <mergeCell ref="BR20:BZ20"/>
    <mergeCell ref="BR23:BZ23"/>
    <mergeCell ref="A36:DA36"/>
    <mergeCell ref="A38:G41"/>
    <mergeCell ref="H38:DA38"/>
    <mergeCell ref="BU40:DA40"/>
    <mergeCell ref="BU41:CK41"/>
    <mergeCell ref="CL41:DA41"/>
    <mergeCell ref="H40:W41"/>
    <mergeCell ref="X40:AM41"/>
    <mergeCell ref="AN40:BT40"/>
    <mergeCell ref="AN41:BD41"/>
    <mergeCell ref="AO19:AW19"/>
    <mergeCell ref="AX19:BG19"/>
    <mergeCell ref="BH19:BQ19"/>
    <mergeCell ref="A20:H20"/>
    <mergeCell ref="AF20:AN20"/>
    <mergeCell ref="AO20:AW20"/>
    <mergeCell ref="AX20:BG20"/>
    <mergeCell ref="BH20:BQ20"/>
    <mergeCell ref="CA20:CI20"/>
    <mergeCell ref="CJ20:CR20"/>
    <mergeCell ref="CS19:DA19"/>
    <mergeCell ref="AF26:AN26"/>
    <mergeCell ref="CA26:CI26"/>
    <mergeCell ref="CJ26:CR26"/>
    <mergeCell ref="CS26:DA26"/>
    <mergeCell ref="AO26:AW26"/>
    <mergeCell ref="AX26:BG26"/>
    <mergeCell ref="BH26:BQ26"/>
    <mergeCell ref="CL43:DA43"/>
    <mergeCell ref="I15:AE18"/>
    <mergeCell ref="I19:AE19"/>
    <mergeCell ref="I20:AE20"/>
    <mergeCell ref="BR18:BZ18"/>
    <mergeCell ref="BR16:DA16"/>
    <mergeCell ref="BR17:CI17"/>
    <mergeCell ref="CJ17:DA17"/>
    <mergeCell ref="CA19:CI19"/>
    <mergeCell ref="CJ19:CR19"/>
    <mergeCell ref="A42:G42"/>
    <mergeCell ref="H42:W42"/>
    <mergeCell ref="X42:AM42"/>
    <mergeCell ref="AN42:BD42"/>
    <mergeCell ref="BE43:BT43"/>
    <mergeCell ref="BU43:CK43"/>
    <mergeCell ref="BE42:BT42"/>
    <mergeCell ref="BU42:CK42"/>
    <mergeCell ref="CL42:DA42"/>
    <mergeCell ref="BU51:CK51"/>
    <mergeCell ref="CL51:DA51"/>
    <mergeCell ref="A45:DA45"/>
    <mergeCell ref="A43:G43"/>
    <mergeCell ref="H43:W43"/>
    <mergeCell ref="X43:AM43"/>
    <mergeCell ref="AN43:BD43"/>
    <mergeCell ref="A47:G50"/>
    <mergeCell ref="H47:DA47"/>
    <mergeCell ref="H49:W50"/>
    <mergeCell ref="X49:AM50"/>
    <mergeCell ref="AN49:BT49"/>
    <mergeCell ref="H48:AM48"/>
    <mergeCell ref="AN48:DA48"/>
    <mergeCell ref="BE52:BT52"/>
    <mergeCell ref="BU52:CK52"/>
    <mergeCell ref="BU49:DA49"/>
    <mergeCell ref="AN50:BD50"/>
    <mergeCell ref="BE50:BT50"/>
    <mergeCell ref="CL50:DA50"/>
    <mergeCell ref="CL52:DA52"/>
    <mergeCell ref="BU50:CK50"/>
    <mergeCell ref="BE51:BT51"/>
    <mergeCell ref="BV59:CK59"/>
    <mergeCell ref="CL59:DA59"/>
    <mergeCell ref="A56:G58"/>
    <mergeCell ref="CL58:DA58"/>
    <mergeCell ref="BE58:BU58"/>
    <mergeCell ref="BV58:CK58"/>
    <mergeCell ref="A59:G59"/>
    <mergeCell ref="H59:X59"/>
    <mergeCell ref="Y59:AN59"/>
    <mergeCell ref="AO58:BD58"/>
    <mergeCell ref="BV60:CK60"/>
    <mergeCell ref="A51:G51"/>
    <mergeCell ref="H51:W51"/>
    <mergeCell ref="X51:AM51"/>
    <mergeCell ref="AN51:BD51"/>
    <mergeCell ref="A54:DA54"/>
    <mergeCell ref="A52:G52"/>
    <mergeCell ref="H52:W52"/>
    <mergeCell ref="X52:AM52"/>
    <mergeCell ref="AN52:BD52"/>
    <mergeCell ref="BE60:BU60"/>
    <mergeCell ref="BE59:BU59"/>
    <mergeCell ref="AO59:BD59"/>
    <mergeCell ref="A60:G60"/>
    <mergeCell ref="H60:X60"/>
    <mergeCell ref="Y60:AN60"/>
    <mergeCell ref="AO60:BD60"/>
    <mergeCell ref="A21:H21"/>
    <mergeCell ref="I21:AE21"/>
    <mergeCell ref="AF21:AN21"/>
    <mergeCell ref="AO21:AW21"/>
    <mergeCell ref="CL60:DA60"/>
    <mergeCell ref="H56:DA56"/>
    <mergeCell ref="H57:BD57"/>
    <mergeCell ref="BE57:DA57"/>
    <mergeCell ref="H58:X58"/>
    <mergeCell ref="Y58:AN58"/>
    <mergeCell ref="AX21:BG21"/>
    <mergeCell ref="BH21:BQ21"/>
    <mergeCell ref="AX23:BG23"/>
    <mergeCell ref="BH23:BQ23"/>
    <mergeCell ref="AX22:BG22"/>
    <mergeCell ref="BH22:BQ22"/>
    <mergeCell ref="AO23:AW23"/>
    <mergeCell ref="A22:H22"/>
    <mergeCell ref="I22:AE22"/>
    <mergeCell ref="BR22:BZ22"/>
    <mergeCell ref="CA22:CI22"/>
    <mergeCell ref="AF22:AN22"/>
    <mergeCell ref="AO22:AW22"/>
    <mergeCell ref="A25:H25"/>
    <mergeCell ref="I25:AE25"/>
    <mergeCell ref="AF25:AN25"/>
    <mergeCell ref="AO25:AW25"/>
    <mergeCell ref="CA23:CI23"/>
    <mergeCell ref="AF24:AN24"/>
    <mergeCell ref="AO24:AW24"/>
    <mergeCell ref="A23:H23"/>
    <mergeCell ref="I23:AE23"/>
    <mergeCell ref="AF23:AN23"/>
    <mergeCell ref="AX25:BG25"/>
    <mergeCell ref="BH25:BQ25"/>
    <mergeCell ref="CJ23:CR23"/>
    <mergeCell ref="CS23:DA23"/>
    <mergeCell ref="BR25:BZ25"/>
    <mergeCell ref="CA25:CI25"/>
    <mergeCell ref="CJ25:CR25"/>
    <mergeCell ref="CS25:DA25"/>
    <mergeCell ref="CJ24:CR24"/>
    <mergeCell ref="CS24:DA24"/>
  </mergeCells>
  <printOptions/>
  <pageMargins left="0.5905511811023623" right="0.5118110236220472" top="0.3937007874015748" bottom="0.1968503937007874" header="0.1968503937007874" footer="0.1968503937007874"/>
  <pageSetup horizontalDpi="600" verticalDpi="600" orientation="portrait" paperSize="9" scale="98" r:id="rId1"/>
  <rowBreaks count="1" manualBreakCount="1">
    <brk id="35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selutina</cp:lastModifiedBy>
  <cp:lastPrinted>2020-03-12T08:45:51Z</cp:lastPrinted>
  <dcterms:created xsi:type="dcterms:W3CDTF">2008-10-01T13:21:49Z</dcterms:created>
  <dcterms:modified xsi:type="dcterms:W3CDTF">2020-03-12T09:14:21Z</dcterms:modified>
  <cp:category/>
  <cp:version/>
  <cp:contentType/>
  <cp:contentStatus/>
</cp:coreProperties>
</file>